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Vagyonbiztosítási díj" sheetId="1" r:id="rId1"/>
    <sheet name="Pontozó segédtábla" sheetId="2" r:id="rId2"/>
  </sheets>
  <definedNames>
    <definedName name="_xlnm.Print_Area" localSheetId="0">'Vagyonbiztosítási díj'!$A$1:$N$69</definedName>
  </definedNames>
  <calcPr fullCalcOnLoad="1"/>
</workbook>
</file>

<file path=xl/sharedStrings.xml><?xml version="1.0" encoding="utf-8"?>
<sst xmlns="http://schemas.openxmlformats.org/spreadsheetml/2006/main" count="141" uniqueCount="131">
  <si>
    <t>Biztosítási kockázatok:</t>
  </si>
  <si>
    <t>Biztosítási összegek, díjak, limitek…</t>
  </si>
  <si>
    <t>pontok</t>
  </si>
  <si>
    <t>limit(kár) / b.ö.</t>
  </si>
  <si>
    <t>limit(év) / b.ö.</t>
  </si>
  <si>
    <t>önr.% / b.ö</t>
  </si>
  <si>
    <t>Összesen</t>
  </si>
  <si>
    <t>I.</t>
  </si>
  <si>
    <t xml:space="preserve"> Tűz és elemi károk</t>
  </si>
  <si>
    <t>1.</t>
  </si>
  <si>
    <t>Tűz</t>
  </si>
  <si>
    <t>2.</t>
  </si>
  <si>
    <t>Elektromos áram okozta tűz</t>
  </si>
  <si>
    <t>3.</t>
  </si>
  <si>
    <t>Füst, korom okozta károk</t>
  </si>
  <si>
    <t>4.</t>
  </si>
  <si>
    <t>Hő okozta károk</t>
  </si>
  <si>
    <t>5.</t>
  </si>
  <si>
    <t>Robbanás, összeroppanás</t>
  </si>
  <si>
    <t>6.</t>
  </si>
  <si>
    <t>Villámcsapás</t>
  </si>
  <si>
    <t>7.</t>
  </si>
  <si>
    <t>Villámcsapás másodlagos hatása</t>
  </si>
  <si>
    <t>8.</t>
  </si>
  <si>
    <t>Vízvezeték törés</t>
  </si>
  <si>
    <t>9.</t>
  </si>
  <si>
    <t>Vihar</t>
  </si>
  <si>
    <t>10.</t>
  </si>
  <si>
    <t>Árvíz</t>
  </si>
  <si>
    <t>11.</t>
  </si>
  <si>
    <t>12.</t>
  </si>
  <si>
    <t>13.</t>
  </si>
  <si>
    <t>Földmozgás</t>
  </si>
  <si>
    <t>14.</t>
  </si>
  <si>
    <t>Földcsuszamlás</t>
  </si>
  <si>
    <t>15.</t>
  </si>
  <si>
    <t>Föld- és kőomlás</t>
  </si>
  <si>
    <t>16.</t>
  </si>
  <si>
    <t>Ismeretlen üreg beomlása</t>
  </si>
  <si>
    <t>17.</t>
  </si>
  <si>
    <t>Jégverés</t>
  </si>
  <si>
    <t>18.</t>
  </si>
  <si>
    <t>Hónyomás</t>
  </si>
  <si>
    <t>19.</t>
  </si>
  <si>
    <t>Földrengés</t>
  </si>
  <si>
    <t>20.</t>
  </si>
  <si>
    <t>Technológiai csőtörés</t>
  </si>
  <si>
    <t>21.</t>
  </si>
  <si>
    <t>Légi jármű rázuhanása</t>
  </si>
  <si>
    <t>22.</t>
  </si>
  <si>
    <t>Ismeretlen földi jármű ütközése</t>
  </si>
  <si>
    <t>23.</t>
  </si>
  <si>
    <t>Tüzi vízvezeték, tűzoltó berendezés kilyukadása</t>
  </si>
  <si>
    <t>24.</t>
  </si>
  <si>
    <t>Vandalizmus</t>
  </si>
  <si>
    <t>II.</t>
  </si>
  <si>
    <t xml:space="preserve"> Betöréses lopás- és rablás</t>
  </si>
  <si>
    <t>Betöréses lopás- és rablás</t>
  </si>
  <si>
    <t>III.</t>
  </si>
  <si>
    <t>Üvegtörés</t>
  </si>
  <si>
    <t>IV.</t>
  </si>
  <si>
    <t>V.</t>
  </si>
  <si>
    <t>Felelősségbiztosítások</t>
  </si>
  <si>
    <t>Általános felelősségbiztosítás</t>
  </si>
  <si>
    <t>Munkaadói felelősségbiztosítás</t>
  </si>
  <si>
    <t>Úthibák által okozott károk</t>
  </si>
  <si>
    <t>/kár eFt</t>
  </si>
  <si>
    <t>/év eFt</t>
  </si>
  <si>
    <t>Kártérítési limit</t>
  </si>
  <si>
    <t>%</t>
  </si>
  <si>
    <t>Önrész</t>
  </si>
  <si>
    <t>limit(kár)</t>
  </si>
  <si>
    <t>limit(év)</t>
  </si>
  <si>
    <t>önrész %</t>
  </si>
  <si>
    <t>összegzés</t>
  </si>
  <si>
    <t>rész pontok szorozva súlyzószámmal</t>
  </si>
  <si>
    <t>limitek * súlyzó 1, önrészek * súlyzó 2</t>
  </si>
  <si>
    <t>Ft</t>
  </si>
  <si>
    <t>önrész Ft</t>
  </si>
  <si>
    <r>
      <t xml:space="preserve">önrész Ft </t>
    </r>
    <r>
      <rPr>
        <sz val="9"/>
        <rFont val="Arial"/>
        <family val="2"/>
      </rPr>
      <t>(üveg)</t>
    </r>
  </si>
  <si>
    <t>bizt. összeg</t>
  </si>
  <si>
    <t>díj</t>
  </si>
  <si>
    <t>Pontok származása</t>
  </si>
  <si>
    <t>összesen</t>
  </si>
  <si>
    <t>100 pont</t>
  </si>
  <si>
    <t>limitek</t>
  </si>
  <si>
    <t>önrészek</t>
  </si>
  <si>
    <t>Önr. Ft / b.ö</t>
  </si>
  <si>
    <t>Biztosítási összeg eFt</t>
  </si>
  <si>
    <t>súlyzó 1</t>
  </si>
  <si>
    <t>súlyzó 2</t>
  </si>
  <si>
    <r>
      <t>Felhőszakadás</t>
    </r>
    <r>
      <rPr>
        <sz val="8"/>
        <rFont val="Arial CE"/>
        <family val="2"/>
      </rPr>
      <t xml:space="preserve"> </t>
    </r>
  </si>
  <si>
    <t>Belvíz</t>
  </si>
  <si>
    <t>Az ajánlattevő tölti ki</t>
  </si>
  <si>
    <t>Biztosítási összeg:</t>
  </si>
  <si>
    <t>hányados</t>
  </si>
  <si>
    <t>hányados:</t>
  </si>
  <si>
    <t>pontszám</t>
  </si>
  <si>
    <t>Tűz- és elemi kár elemek pontszámai:</t>
  </si>
  <si>
    <t>Pénztárolás, rablás</t>
  </si>
  <si>
    <t>Betöréses lopás, rablás elemek pontszámai:</t>
  </si>
  <si>
    <t>Felelősségbiztosítás elemek pontszámai:</t>
  </si>
  <si>
    <t>Díj pontértéke</t>
  </si>
  <si>
    <t>A kockázati elemek pontértéke mindösszesen:</t>
  </si>
  <si>
    <t xml:space="preserve">       Az ajánlattevő által kért ellenszolgáltatás összege: (díj)</t>
  </si>
  <si>
    <t>Ajánlattevő neve, címe:</t>
  </si>
  <si>
    <t>A pontok számításának magyarázata</t>
  </si>
  <si>
    <t>limit(kár) / biztosítási összeg</t>
  </si>
  <si>
    <t>limit(év) / biztosítási összeg</t>
  </si>
  <si>
    <t>az ajánlatkérő által megadott adatok</t>
  </si>
  <si>
    <t>Pontozó segédtábla a díjalapú pontok meghatározásához</t>
  </si>
  <si>
    <t>Az ajánlatra adott pontszám:</t>
  </si>
  <si>
    <t>25.</t>
  </si>
  <si>
    <t>kért min. limit</t>
  </si>
  <si>
    <t>Bérbeadói felelősségbiztosítás</t>
  </si>
  <si>
    <t>Ajánlattevő  neve</t>
  </si>
  <si>
    <t>Előgondoskodás, járulékos költségek</t>
  </si>
  <si>
    <t>Közterületen lévő fák által okozott károk</t>
  </si>
  <si>
    <t>Számítógép rendszerek Allrisks  biztosítása</t>
  </si>
  <si>
    <t>Hivatali felelősségbiztosítás</t>
  </si>
  <si>
    <t>Értékelő melléklet</t>
  </si>
  <si>
    <t>Csak az üresen hagyott (fehér) mezők tölthetők ki!</t>
  </si>
  <si>
    <r>
      <t xml:space="preserve">ha % = 0 </t>
    </r>
    <r>
      <rPr>
        <sz val="9"/>
        <rFont val="Symbol"/>
        <family val="1"/>
      </rPr>
      <t>®</t>
    </r>
    <r>
      <rPr>
        <sz val="9"/>
        <rFont val="Arial"/>
        <family val="2"/>
      </rPr>
      <t xml:space="preserve">  0,270</t>
    </r>
  </si>
  <si>
    <r>
      <t xml:space="preserve">ha % = 1 </t>
    </r>
    <r>
      <rPr>
        <sz val="9"/>
        <rFont val="Symbol"/>
        <family val="1"/>
      </rPr>
      <t>®</t>
    </r>
    <r>
      <rPr>
        <sz val="9"/>
        <rFont val="Arial"/>
        <family val="2"/>
      </rPr>
      <t xml:space="preserve">  0,256</t>
    </r>
  </si>
  <si>
    <r>
      <t xml:space="preserve">ha % &gt; 1  </t>
    </r>
    <r>
      <rPr>
        <sz val="9"/>
        <rFont val="Symbol"/>
        <family val="1"/>
      </rPr>
      <t>®</t>
    </r>
    <r>
      <rPr>
        <sz val="9"/>
        <rFont val="Arial"/>
        <family val="2"/>
      </rPr>
      <t xml:space="preserve">  5 / % * 0,224</t>
    </r>
  </si>
  <si>
    <r>
      <t xml:space="preserve">ha Ft = 0   </t>
    </r>
    <r>
      <rPr>
        <sz val="9"/>
        <rFont val="Symbol"/>
        <family val="1"/>
      </rPr>
      <t>®</t>
    </r>
    <r>
      <rPr>
        <sz val="9"/>
        <rFont val="Arial"/>
        <family val="2"/>
      </rPr>
      <t xml:space="preserve"> 0,270</t>
    </r>
  </si>
  <si>
    <r>
      <t xml:space="preserve">ha Ft &gt; 10000   </t>
    </r>
    <r>
      <rPr>
        <sz val="9"/>
        <rFont val="Symbol"/>
        <family val="1"/>
      </rPr>
      <t>®</t>
    </r>
    <r>
      <rPr>
        <sz val="9"/>
        <rFont val="Arial"/>
        <family val="2"/>
      </rPr>
      <t xml:space="preserve"> 10000 / Ft * 0,240</t>
    </r>
  </si>
  <si>
    <r>
      <t xml:space="preserve">ha Ft = 0 </t>
    </r>
    <r>
      <rPr>
        <sz val="9"/>
        <rFont val="Symbol"/>
        <family val="1"/>
      </rPr>
      <t>®</t>
    </r>
    <r>
      <rPr>
        <sz val="9"/>
        <rFont val="Arial"/>
        <family val="2"/>
      </rPr>
      <t xml:space="preserve"> 0,270,  ha Ft &gt; 1000  </t>
    </r>
    <r>
      <rPr>
        <sz val="9"/>
        <rFont val="Symbol"/>
        <family val="1"/>
      </rPr>
      <t>®</t>
    </r>
    <r>
      <rPr>
        <sz val="9"/>
        <rFont val="Arial"/>
        <family val="2"/>
      </rPr>
      <t xml:space="preserve"> 1000 / Ft * 0,240</t>
    </r>
  </si>
  <si>
    <t>max 20,8 pont</t>
  </si>
  <si>
    <t>max 19,2 pont</t>
  </si>
  <si>
    <t>max 60 pont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</si>
</sst>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.000"/>
    <numFmt numFmtId="166" formatCode="0.000"/>
    <numFmt numFmtId="167" formatCode="0.0"/>
    <numFmt numFmtId="168" formatCode="0.0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</numFmts>
  <fonts count="75">
    <font>
      <sz val="10"/>
      <name val="Arial"/>
      <family val="0"/>
    </font>
    <font>
      <sz val="9"/>
      <name val="Arial CE"/>
      <family val="0"/>
    </font>
    <font>
      <b/>
      <sz val="9"/>
      <name val="Arial CE"/>
      <family val="2"/>
    </font>
    <font>
      <b/>
      <sz val="9"/>
      <color indexed="18"/>
      <name val="Arial CE"/>
      <family val="2"/>
    </font>
    <font>
      <sz val="9"/>
      <color indexed="18"/>
      <name val="Arial CE"/>
      <family val="2"/>
    </font>
    <font>
      <sz val="10"/>
      <color indexed="18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9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12"/>
      <color indexed="18"/>
      <name val="Arial CE"/>
      <family val="2"/>
    </font>
    <font>
      <b/>
      <sz val="10"/>
      <color indexed="57"/>
      <name val="Arial CE"/>
      <family val="2"/>
    </font>
    <font>
      <b/>
      <sz val="10"/>
      <color indexed="20"/>
      <name val="Arial CE"/>
      <family val="2"/>
    </font>
    <font>
      <b/>
      <sz val="10"/>
      <name val="Arial CE"/>
      <family val="2"/>
    </font>
    <font>
      <b/>
      <sz val="11"/>
      <color indexed="10"/>
      <name val="Arial CE"/>
      <family val="2"/>
    </font>
    <font>
      <b/>
      <sz val="11"/>
      <color indexed="18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9"/>
      <name val="Symbol"/>
      <family val="1"/>
    </font>
    <font>
      <sz val="9"/>
      <color indexed="10"/>
      <name val="Arial CE"/>
      <family val="2"/>
    </font>
    <font>
      <sz val="10"/>
      <color indexed="10"/>
      <name val="Arial"/>
      <family val="2"/>
    </font>
    <font>
      <b/>
      <sz val="14"/>
      <color indexed="10"/>
      <name val="Arial CE"/>
      <family val="2"/>
    </font>
    <font>
      <b/>
      <sz val="9"/>
      <color indexed="12"/>
      <name val="Arial CE"/>
      <family val="0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8"/>
      <color indexed="12"/>
      <name val="Arial CE"/>
      <family val="2"/>
    </font>
    <font>
      <b/>
      <sz val="12"/>
      <name val="Arial CE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36"/>
      <name val="Arial"/>
      <family val="2"/>
    </font>
    <font>
      <sz val="9"/>
      <color indexed="9"/>
      <name val="Arial CE"/>
      <family val="0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3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10" fillId="34" borderId="10" xfId="0" applyFont="1" applyFill="1" applyBorder="1" applyAlignment="1" applyProtection="1">
      <alignment vertical="center" wrapText="1"/>
      <protection/>
    </xf>
    <xf numFmtId="3" fontId="0" fillId="33" borderId="10" xfId="0" applyNumberFormat="1" applyFill="1" applyBorder="1" applyAlignment="1" applyProtection="1">
      <alignment vertical="center"/>
      <protection/>
    </xf>
    <xf numFmtId="3" fontId="0" fillId="35" borderId="1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165" fontId="5" fillId="36" borderId="10" xfId="0" applyNumberFormat="1" applyFont="1" applyFill="1" applyBorder="1" applyAlignment="1" applyProtection="1">
      <alignment vertical="center"/>
      <protection/>
    </xf>
    <xf numFmtId="165" fontId="13" fillId="34" borderId="10" xfId="0" applyNumberFormat="1" applyFont="1" applyFill="1" applyBorder="1" applyAlignment="1" applyProtection="1">
      <alignment vertical="center"/>
      <protection/>
    </xf>
    <xf numFmtId="165" fontId="5" fillId="0" borderId="0" xfId="0" applyNumberFormat="1" applyFont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165" fontId="5" fillId="37" borderId="10" xfId="0" applyNumberFormat="1" applyFont="1" applyFill="1" applyBorder="1" applyAlignment="1" applyProtection="1">
      <alignment vertical="center"/>
      <protection/>
    </xf>
    <xf numFmtId="165" fontId="13" fillId="37" borderId="10" xfId="0" applyNumberFormat="1" applyFont="1" applyFill="1" applyBorder="1" applyAlignment="1" applyProtection="1">
      <alignment vertical="center"/>
      <protection/>
    </xf>
    <xf numFmtId="3" fontId="1" fillId="37" borderId="10" xfId="0" applyNumberFormat="1" applyFont="1" applyFill="1" applyBorder="1" applyAlignment="1" applyProtection="1">
      <alignment horizontal="center" vertical="center" wrapText="1"/>
      <protection/>
    </xf>
    <xf numFmtId="165" fontId="21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165" fontId="22" fillId="0" borderId="0" xfId="0" applyNumberFormat="1" applyFont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165" fontId="5" fillId="0" borderId="0" xfId="0" applyNumberFormat="1" applyFont="1" applyFill="1" applyBorder="1" applyAlignment="1" applyProtection="1">
      <alignment vertical="center"/>
      <protection/>
    </xf>
    <xf numFmtId="165" fontId="0" fillId="0" borderId="0" xfId="0" applyNumberForma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166" fontId="4" fillId="0" borderId="0" xfId="0" applyNumberFormat="1" applyFont="1" applyFill="1" applyBorder="1" applyAlignment="1" applyProtection="1">
      <alignment horizontal="center" vertical="center" wrapText="1"/>
      <protection/>
    </xf>
    <xf numFmtId="166" fontId="5" fillId="0" borderId="0" xfId="0" applyNumberFormat="1" applyFont="1" applyFill="1" applyBorder="1" applyAlignment="1" applyProtection="1">
      <alignment vertical="center"/>
      <protection/>
    </xf>
    <xf numFmtId="166" fontId="13" fillId="0" borderId="0" xfId="0" applyNumberFormat="1" applyFont="1" applyFill="1" applyBorder="1" applyAlignment="1" applyProtection="1">
      <alignment vertical="center"/>
      <protection/>
    </xf>
    <xf numFmtId="166" fontId="19" fillId="0" borderId="0" xfId="0" applyNumberFormat="1" applyFont="1" applyFill="1" applyBorder="1" applyAlignment="1" applyProtection="1">
      <alignment vertical="center"/>
      <protection/>
    </xf>
    <xf numFmtId="3" fontId="19" fillId="0" borderId="0" xfId="0" applyNumberFormat="1" applyFont="1" applyFill="1" applyBorder="1" applyAlignment="1" applyProtection="1">
      <alignment vertical="center"/>
      <protection/>
    </xf>
    <xf numFmtId="166" fontId="12" fillId="0" borderId="0" xfId="0" applyNumberFormat="1" applyFont="1" applyFill="1" applyBorder="1" applyAlignment="1" applyProtection="1">
      <alignment vertical="center"/>
      <protection/>
    </xf>
    <xf numFmtId="166" fontId="5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6" fontId="14" fillId="0" borderId="0" xfId="0" applyNumberFormat="1" applyFont="1" applyFill="1" applyAlignment="1" applyProtection="1">
      <alignment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3" fontId="11" fillId="37" borderId="10" xfId="0" applyNumberFormat="1" applyFont="1" applyFill="1" applyBorder="1" applyAlignment="1" applyProtection="1">
      <alignment horizontal="center" vertical="center" wrapText="1"/>
      <protection/>
    </xf>
    <xf numFmtId="3" fontId="7" fillId="38" borderId="10" xfId="0" applyNumberFormat="1" applyFont="1" applyFill="1" applyBorder="1" applyAlignment="1" applyProtection="1">
      <alignment horizontal="right" vertical="center" wrapText="1"/>
      <protection/>
    </xf>
    <xf numFmtId="3" fontId="8" fillId="35" borderId="10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/>
    </xf>
    <xf numFmtId="4" fontId="5" fillId="0" borderId="0" xfId="0" applyNumberFormat="1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0" fillId="0" borderId="0" xfId="0" applyAlignment="1">
      <alignment horizontal="center"/>
    </xf>
    <xf numFmtId="4" fontId="0" fillId="0" borderId="0" xfId="0" applyNumberFormat="1" applyAlignment="1" applyProtection="1">
      <alignment horizontal="center" vertical="center"/>
      <protection/>
    </xf>
    <xf numFmtId="0" fontId="30" fillId="34" borderId="10" xfId="0" applyFont="1" applyFill="1" applyBorder="1" applyAlignment="1" applyProtection="1">
      <alignment horizontal="center" vertical="center"/>
      <protection/>
    </xf>
    <xf numFmtId="0" fontId="18" fillId="34" borderId="0" xfId="0" applyFont="1" applyFill="1" applyBorder="1" applyAlignment="1" applyProtection="1">
      <alignment vertical="center"/>
      <protection/>
    </xf>
    <xf numFmtId="3" fontId="18" fillId="34" borderId="0" xfId="0" applyNumberFormat="1" applyFont="1" applyFill="1" applyBorder="1" applyAlignment="1" applyProtection="1">
      <alignment vertical="center"/>
      <protection/>
    </xf>
    <xf numFmtId="165" fontId="19" fillId="34" borderId="0" xfId="0" applyNumberFormat="1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vertical="center"/>
      <protection/>
    </xf>
    <xf numFmtId="3" fontId="12" fillId="34" borderId="0" xfId="0" applyNumberFormat="1" applyFont="1" applyFill="1" applyBorder="1" applyAlignment="1" applyProtection="1">
      <alignment vertical="center"/>
      <protection/>
    </xf>
    <xf numFmtId="165" fontId="13" fillId="34" borderId="0" xfId="0" applyNumberFormat="1" applyFont="1" applyFill="1" applyBorder="1" applyAlignment="1" applyProtection="1">
      <alignment vertical="center"/>
      <protection/>
    </xf>
    <xf numFmtId="3" fontId="0" fillId="34" borderId="0" xfId="0" applyNumberFormat="1" applyFill="1" applyBorder="1" applyAlignment="1" applyProtection="1">
      <alignment vertical="center"/>
      <protection/>
    </xf>
    <xf numFmtId="165" fontId="5" fillId="34" borderId="0" xfId="0" applyNumberFormat="1" applyFont="1" applyFill="1" applyBorder="1" applyAlignment="1" applyProtection="1">
      <alignment vertical="center"/>
      <protection/>
    </xf>
    <xf numFmtId="165" fontId="13" fillId="34" borderId="12" xfId="0" applyNumberFormat="1" applyFont="1" applyFill="1" applyBorder="1" applyAlignment="1" applyProtection="1">
      <alignment vertical="center"/>
      <protection/>
    </xf>
    <xf numFmtId="165" fontId="19" fillId="34" borderId="12" xfId="0" applyNumberFormat="1" applyFont="1" applyFill="1" applyBorder="1" applyAlignment="1" applyProtection="1">
      <alignment vertical="center"/>
      <protection/>
    </xf>
    <xf numFmtId="165" fontId="13" fillId="34" borderId="13" xfId="0" applyNumberFormat="1" applyFont="1" applyFill="1" applyBorder="1" applyAlignment="1" applyProtection="1">
      <alignment vertical="center"/>
      <protection/>
    </xf>
    <xf numFmtId="165" fontId="13" fillId="37" borderId="13" xfId="0" applyNumberFormat="1" applyFont="1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165" fontId="5" fillId="36" borderId="15" xfId="0" applyNumberFormat="1" applyFont="1" applyFill="1" applyBorder="1" applyAlignment="1" applyProtection="1">
      <alignment vertical="center"/>
      <protection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18" fillId="34" borderId="16" xfId="0" applyFont="1" applyFill="1" applyBorder="1" applyAlignment="1" applyProtection="1">
      <alignment horizontal="center" vertical="center"/>
      <protection/>
    </xf>
    <xf numFmtId="165" fontId="19" fillId="34" borderId="17" xfId="0" applyNumberFormat="1" applyFont="1" applyFill="1" applyBorder="1" applyAlignment="1" applyProtection="1">
      <alignment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165" fontId="12" fillId="34" borderId="17" xfId="0" applyNumberFormat="1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165" fontId="0" fillId="34" borderId="17" xfId="0" applyNumberFormat="1" applyFill="1" applyBorder="1" applyAlignment="1" applyProtection="1">
      <alignment vertical="center"/>
      <protection/>
    </xf>
    <xf numFmtId="3" fontId="0" fillId="34" borderId="18" xfId="0" applyNumberFormat="1" applyFill="1" applyBorder="1" applyAlignment="1" applyProtection="1">
      <alignment vertical="center"/>
      <protection/>
    </xf>
    <xf numFmtId="165" fontId="5" fillId="34" borderId="18" xfId="0" applyNumberFormat="1" applyFont="1" applyFill="1" applyBorder="1" applyAlignment="1" applyProtection="1">
      <alignment vertical="center"/>
      <protection/>
    </xf>
    <xf numFmtId="0" fontId="0" fillId="34" borderId="19" xfId="0" applyFill="1" applyBorder="1" applyAlignment="1" applyProtection="1">
      <alignment horizontal="center" vertical="center"/>
      <protection/>
    </xf>
    <xf numFmtId="0" fontId="1" fillId="34" borderId="18" xfId="0" applyFont="1" applyFill="1" applyBorder="1" applyAlignment="1" applyProtection="1">
      <alignment vertical="center"/>
      <protection/>
    </xf>
    <xf numFmtId="4" fontId="29" fillId="34" borderId="20" xfId="0" applyNumberFormat="1" applyFont="1" applyFill="1" applyBorder="1" applyAlignment="1" applyProtection="1">
      <alignment vertical="center"/>
      <protection/>
    </xf>
    <xf numFmtId="165" fontId="5" fillId="34" borderId="17" xfId="0" applyNumberFormat="1" applyFont="1" applyFill="1" applyBorder="1" applyAlignment="1" applyProtection="1">
      <alignment vertical="center"/>
      <protection/>
    </xf>
    <xf numFmtId="165" fontId="5" fillId="34" borderId="21" xfId="0" applyNumberFormat="1" applyFont="1" applyFill="1" applyBorder="1" applyAlignment="1" applyProtection="1">
      <alignment vertical="center"/>
      <protection/>
    </xf>
    <xf numFmtId="167" fontId="27" fillId="37" borderId="10" xfId="0" applyNumberFormat="1" applyFont="1" applyFill="1" applyBorder="1" applyAlignment="1" applyProtection="1">
      <alignment horizontal="center" vertical="center" wrapText="1"/>
      <protection/>
    </xf>
    <xf numFmtId="167" fontId="0" fillId="0" borderId="10" xfId="0" applyNumberFormat="1" applyFill="1" applyBorder="1" applyAlignment="1" applyProtection="1">
      <alignment vertical="center"/>
      <protection locked="0"/>
    </xf>
    <xf numFmtId="167" fontId="0" fillId="33" borderId="10" xfId="0" applyNumberFormat="1" applyFill="1" applyBorder="1" applyAlignment="1" applyProtection="1">
      <alignment vertical="center"/>
      <protection/>
    </xf>
    <xf numFmtId="167" fontId="18" fillId="34" borderId="0" xfId="0" applyNumberFormat="1" applyFont="1" applyFill="1" applyBorder="1" applyAlignment="1" applyProtection="1">
      <alignment vertical="center"/>
      <protection/>
    </xf>
    <xf numFmtId="167" fontId="12" fillId="34" borderId="0" xfId="0" applyNumberFormat="1" applyFont="1" applyFill="1" applyBorder="1" applyAlignment="1" applyProtection="1">
      <alignment vertical="center"/>
      <protection/>
    </xf>
    <xf numFmtId="167" fontId="0" fillId="34" borderId="0" xfId="0" applyNumberFormat="1" applyFill="1" applyBorder="1" applyAlignment="1" applyProtection="1">
      <alignment vertical="center"/>
      <protection/>
    </xf>
    <xf numFmtId="167" fontId="0" fillId="34" borderId="18" xfId="0" applyNumberFormat="1" applyFill="1" applyBorder="1" applyAlignment="1" applyProtection="1">
      <alignment vertical="center"/>
      <protection/>
    </xf>
    <xf numFmtId="167" fontId="0" fillId="0" borderId="0" xfId="0" applyNumberFormat="1" applyAlignment="1" applyProtection="1">
      <alignment vertical="center"/>
      <protection/>
    </xf>
    <xf numFmtId="4" fontId="13" fillId="34" borderId="15" xfId="0" applyNumberFormat="1" applyFont="1" applyFill="1" applyBorder="1" applyAlignment="1" applyProtection="1">
      <alignment vertical="center"/>
      <protection/>
    </xf>
    <xf numFmtId="4" fontId="13" fillId="34" borderId="22" xfId="0" applyNumberFormat="1" applyFont="1" applyFill="1" applyBorder="1" applyAlignment="1" applyProtection="1">
      <alignment vertical="center"/>
      <protection/>
    </xf>
    <xf numFmtId="1" fontId="0" fillId="0" borderId="10" xfId="0" applyNumberFormat="1" applyFill="1" applyBorder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/>
    </xf>
    <xf numFmtId="3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>
      <alignment/>
    </xf>
    <xf numFmtId="4" fontId="28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2" fontId="38" fillId="0" borderId="0" xfId="0" applyNumberFormat="1" applyFont="1" applyAlignment="1">
      <alignment horizontal="center"/>
    </xf>
    <xf numFmtId="0" fontId="39" fillId="0" borderId="0" xfId="0" applyFont="1" applyFill="1" applyBorder="1" applyAlignment="1" applyProtection="1">
      <alignment horizontal="left" vertical="center" indent="2"/>
      <protection/>
    </xf>
    <xf numFmtId="3" fontId="40" fillId="0" borderId="0" xfId="0" applyNumberFormat="1" applyFont="1" applyFill="1" applyBorder="1" applyAlignment="1" applyProtection="1">
      <alignment vertical="center"/>
      <protection/>
    </xf>
    <xf numFmtId="3" fontId="40" fillId="0" borderId="0" xfId="0" applyNumberFormat="1" applyFont="1" applyAlignment="1" applyProtection="1">
      <alignment vertical="center"/>
      <protection/>
    </xf>
    <xf numFmtId="4" fontId="40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  <xf numFmtId="3" fontId="6" fillId="34" borderId="23" xfId="0" applyNumberFormat="1" applyFont="1" applyFill="1" applyBorder="1" applyAlignment="1" applyProtection="1">
      <alignment vertical="center"/>
      <protection/>
    </xf>
    <xf numFmtId="3" fontId="6" fillId="34" borderId="24" xfId="0" applyNumberFormat="1" applyFont="1" applyFill="1" applyBorder="1" applyAlignment="1" applyProtection="1">
      <alignment vertical="center"/>
      <protection/>
    </xf>
    <xf numFmtId="3" fontId="6" fillId="34" borderId="11" xfId="0" applyNumberFormat="1" applyFont="1" applyFill="1" applyBorder="1" applyAlignment="1" applyProtection="1">
      <alignment vertical="center"/>
      <protection/>
    </xf>
    <xf numFmtId="4" fontId="5" fillId="36" borderId="15" xfId="0" applyNumberFormat="1" applyFont="1" applyFill="1" applyBorder="1" applyAlignment="1" applyProtection="1">
      <alignment vertical="center"/>
      <protection/>
    </xf>
    <xf numFmtId="4" fontId="28" fillId="0" borderId="0" xfId="0" applyNumberFormat="1" applyFont="1" applyAlignment="1">
      <alignment/>
    </xf>
    <xf numFmtId="165" fontId="0" fillId="34" borderId="0" xfId="0" applyNumberFormat="1" applyFill="1" applyBorder="1" applyAlignment="1" applyProtection="1">
      <alignment vertical="center"/>
      <protection/>
    </xf>
    <xf numFmtId="165" fontId="40" fillId="0" borderId="0" xfId="0" applyNumberFormat="1" applyFont="1" applyFill="1" applyBorder="1" applyAlignment="1" applyProtection="1">
      <alignment vertical="center"/>
      <protection/>
    </xf>
    <xf numFmtId="3" fontId="0" fillId="34" borderId="0" xfId="0" applyNumberFormat="1" applyFill="1" applyBorder="1" applyAlignment="1" applyProtection="1">
      <alignment horizontal="center" vertical="center"/>
      <protection/>
    </xf>
    <xf numFmtId="3" fontId="0" fillId="34" borderId="0" xfId="0" applyNumberFormat="1" applyFill="1" applyBorder="1" applyAlignment="1" applyProtection="1">
      <alignment vertical="center"/>
      <protection/>
    </xf>
    <xf numFmtId="3" fontId="21" fillId="34" borderId="10" xfId="0" applyNumberFormat="1" applyFont="1" applyFill="1" applyBorder="1" applyAlignment="1" applyProtection="1">
      <alignment horizontal="center" vertical="center"/>
      <protection/>
    </xf>
    <xf numFmtId="3" fontId="11" fillId="34" borderId="25" xfId="0" applyNumberFormat="1" applyFont="1" applyFill="1" applyBorder="1" applyAlignment="1" applyProtection="1">
      <alignment horizontal="center" vertical="center"/>
      <protection/>
    </xf>
    <xf numFmtId="3" fontId="11" fillId="34" borderId="11" xfId="0" applyNumberFormat="1" applyFont="1" applyFill="1" applyBorder="1" applyAlignment="1" applyProtection="1">
      <alignment horizontal="center" vertical="center"/>
      <protection/>
    </xf>
    <xf numFmtId="3" fontId="11" fillId="34" borderId="25" xfId="0" applyNumberFormat="1" applyFont="1" applyFill="1" applyBorder="1" applyAlignment="1" applyProtection="1">
      <alignment horizontal="left" vertical="center"/>
      <protection/>
    </xf>
    <xf numFmtId="3" fontId="11" fillId="34" borderId="11" xfId="0" applyNumberFormat="1" applyFont="1" applyFill="1" applyBorder="1" applyAlignment="1" applyProtection="1">
      <alignment horizontal="left" vertical="center"/>
      <protection/>
    </xf>
    <xf numFmtId="3" fontId="35" fillId="34" borderId="0" xfId="0" applyNumberFormat="1" applyFont="1" applyFill="1" applyBorder="1" applyAlignment="1" applyProtection="1">
      <alignment horizontal="center" vertical="center"/>
      <protection/>
    </xf>
    <xf numFmtId="4" fontId="32" fillId="34" borderId="10" xfId="0" applyNumberFormat="1" applyFont="1" applyFill="1" applyBorder="1" applyAlignment="1" applyProtection="1">
      <alignment horizontal="center" vertical="center"/>
      <protection/>
    </xf>
    <xf numFmtId="3" fontId="8" fillId="34" borderId="10" xfId="0" applyNumberFormat="1" applyFont="1" applyFill="1" applyBorder="1" applyAlignment="1" applyProtection="1">
      <alignment vertical="center"/>
      <protection/>
    </xf>
    <xf numFmtId="3" fontId="8" fillId="34" borderId="15" xfId="0" applyNumberFormat="1" applyFont="1" applyFill="1" applyBorder="1" applyAlignment="1" applyProtection="1">
      <alignment vertical="center"/>
      <protection/>
    </xf>
    <xf numFmtId="4" fontId="33" fillId="34" borderId="10" xfId="0" applyNumberFormat="1" applyFont="1" applyFill="1" applyBorder="1" applyAlignment="1" applyProtection="1">
      <alignment horizontal="center" vertical="center"/>
      <protection/>
    </xf>
    <xf numFmtId="0" fontId="17" fillId="34" borderId="16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3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23" xfId="0" applyNumberFormat="1" applyFill="1" applyBorder="1" applyAlignment="1" applyProtection="1">
      <alignment vertical="center"/>
      <protection/>
    </xf>
    <xf numFmtId="3" fontId="0" fillId="34" borderId="24" xfId="0" applyNumberFormat="1" applyFill="1" applyBorder="1" applyAlignment="1" applyProtection="1">
      <alignment vertical="center"/>
      <protection/>
    </xf>
    <xf numFmtId="3" fontId="0" fillId="34" borderId="11" xfId="0" applyNumberFormat="1" applyFill="1" applyBorder="1" applyAlignment="1" applyProtection="1">
      <alignment vertical="center"/>
      <protection/>
    </xf>
    <xf numFmtId="3" fontId="7" fillId="34" borderId="23" xfId="0" applyNumberFormat="1" applyFont="1" applyFill="1" applyBorder="1" applyAlignment="1" applyProtection="1">
      <alignment horizontal="right" vertical="center" wrapText="1"/>
      <protection/>
    </xf>
    <xf numFmtId="3" fontId="7" fillId="34" borderId="24" xfId="0" applyNumberFormat="1" applyFont="1" applyFill="1" applyBorder="1" applyAlignment="1" applyProtection="1">
      <alignment horizontal="right" vertical="center" wrapText="1"/>
      <protection/>
    </xf>
    <xf numFmtId="3" fontId="7" fillId="34" borderId="11" xfId="0" applyNumberFormat="1" applyFont="1" applyFill="1" applyBorder="1" applyAlignment="1" applyProtection="1">
      <alignment horizontal="right" vertical="center" wrapText="1"/>
      <protection/>
    </xf>
    <xf numFmtId="0" fontId="18" fillId="34" borderId="25" xfId="0" applyFont="1" applyFill="1" applyBorder="1" applyAlignment="1" applyProtection="1">
      <alignment horizontal="center" vertical="center"/>
      <protection/>
    </xf>
    <xf numFmtId="0" fontId="18" fillId="34" borderId="24" xfId="0" applyFont="1" applyFill="1" applyBorder="1" applyAlignment="1" applyProtection="1">
      <alignment horizontal="center" vertical="center"/>
      <protection/>
    </xf>
    <xf numFmtId="0" fontId="18" fillId="34" borderId="11" xfId="0" applyFont="1" applyFill="1" applyBorder="1" applyAlignment="1" applyProtection="1">
      <alignment horizontal="center" vertical="center"/>
      <protection/>
    </xf>
    <xf numFmtId="3" fontId="6" fillId="34" borderId="23" xfId="0" applyNumberFormat="1" applyFont="1" applyFill="1" applyBorder="1" applyAlignment="1" applyProtection="1">
      <alignment vertical="center"/>
      <protection/>
    </xf>
    <xf numFmtId="3" fontId="6" fillId="34" borderId="24" xfId="0" applyNumberFormat="1" applyFont="1" applyFill="1" applyBorder="1" applyAlignment="1" applyProtection="1">
      <alignment vertical="center"/>
      <protection/>
    </xf>
    <xf numFmtId="3" fontId="6" fillId="34" borderId="11" xfId="0" applyNumberFormat="1" applyFont="1" applyFill="1" applyBorder="1" applyAlignment="1" applyProtection="1">
      <alignment vertical="center"/>
      <protection/>
    </xf>
    <xf numFmtId="165" fontId="22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  <xf numFmtId="165" fontId="22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18" fillId="34" borderId="26" xfId="0" applyFont="1" applyFill="1" applyBorder="1" applyAlignment="1" applyProtection="1">
      <alignment horizontal="center" vertical="center"/>
      <protection/>
    </xf>
    <xf numFmtId="0" fontId="18" fillId="34" borderId="27" xfId="0" applyFont="1" applyFill="1" applyBorder="1" applyAlignment="1" applyProtection="1">
      <alignment horizontal="center" vertical="center"/>
      <protection/>
    </xf>
    <xf numFmtId="3" fontId="31" fillId="0" borderId="28" xfId="0" applyNumberFormat="1" applyFont="1" applyBorder="1" applyAlignment="1" applyProtection="1">
      <alignment horizontal="center" vertical="center" wrapText="1"/>
      <protection locked="0"/>
    </xf>
    <xf numFmtId="3" fontId="31" fillId="0" borderId="29" xfId="0" applyNumberFormat="1" applyFont="1" applyBorder="1" applyAlignment="1" applyProtection="1">
      <alignment horizontal="center" vertical="center" wrapText="1"/>
      <protection locked="0"/>
    </xf>
    <xf numFmtId="3" fontId="31" fillId="0" borderId="27" xfId="0" applyNumberFormat="1" applyFont="1" applyBorder="1" applyAlignment="1" applyProtection="1">
      <alignment horizontal="center" vertical="center" wrapText="1"/>
      <protection locked="0"/>
    </xf>
    <xf numFmtId="165" fontId="5" fillId="33" borderId="23" xfId="0" applyNumberFormat="1" applyFont="1" applyFill="1" applyBorder="1" applyAlignment="1" applyProtection="1">
      <alignment vertical="center"/>
      <protection/>
    </xf>
    <xf numFmtId="165" fontId="5" fillId="33" borderId="24" xfId="0" applyNumberFormat="1" applyFont="1" applyFill="1" applyBorder="1" applyAlignment="1" applyProtection="1">
      <alignment vertical="center"/>
      <protection/>
    </xf>
    <xf numFmtId="165" fontId="5" fillId="33" borderId="30" xfId="0" applyNumberFormat="1" applyFont="1" applyFill="1" applyBorder="1" applyAlignment="1" applyProtection="1">
      <alignment vertical="center"/>
      <protection/>
    </xf>
    <xf numFmtId="3" fontId="1" fillId="37" borderId="23" xfId="0" applyNumberFormat="1" applyFont="1" applyFill="1" applyBorder="1" applyAlignment="1" applyProtection="1">
      <alignment horizontal="center" vertical="center" wrapText="1"/>
      <protection/>
    </xf>
    <xf numFmtId="3" fontId="1" fillId="37" borderId="11" xfId="0" applyNumberFormat="1" applyFont="1" applyFill="1" applyBorder="1" applyAlignment="1" applyProtection="1">
      <alignment horizontal="center" vertical="center" wrapText="1"/>
      <protection/>
    </xf>
    <xf numFmtId="165" fontId="4" fillId="35" borderId="10" xfId="0" applyNumberFormat="1" applyFont="1" applyFill="1" applyBorder="1" applyAlignment="1" applyProtection="1">
      <alignment horizontal="center" vertical="center" wrapText="1"/>
      <protection/>
    </xf>
    <xf numFmtId="165" fontId="13" fillId="36" borderId="28" xfId="0" applyNumberFormat="1" applyFont="1" applyFill="1" applyBorder="1" applyAlignment="1" applyProtection="1">
      <alignment horizontal="center" vertical="center"/>
      <protection/>
    </xf>
    <xf numFmtId="165" fontId="13" fillId="36" borderId="29" xfId="0" applyNumberFormat="1" applyFont="1" applyFill="1" applyBorder="1" applyAlignment="1" applyProtection="1">
      <alignment horizontal="center" vertical="center"/>
      <protection/>
    </xf>
    <xf numFmtId="165" fontId="13" fillId="36" borderId="31" xfId="0" applyNumberFormat="1" applyFont="1" applyFill="1" applyBorder="1" applyAlignment="1" applyProtection="1">
      <alignment horizontal="center" vertical="center"/>
      <protection/>
    </xf>
    <xf numFmtId="165" fontId="3" fillId="35" borderId="10" xfId="0" applyNumberFormat="1" applyFont="1" applyFill="1" applyBorder="1" applyAlignment="1" applyProtection="1">
      <alignment horizontal="center" vertical="center"/>
      <protection/>
    </xf>
    <xf numFmtId="165" fontId="3" fillId="35" borderId="15" xfId="0" applyNumberFormat="1" applyFont="1" applyFill="1" applyBorder="1" applyAlignment="1" applyProtection="1">
      <alignment horizontal="center" vertical="center"/>
      <protection/>
    </xf>
    <xf numFmtId="165" fontId="4" fillId="35" borderId="15" xfId="0" applyNumberFormat="1" applyFont="1" applyFill="1" applyBorder="1" applyAlignment="1" applyProtection="1">
      <alignment horizontal="center" vertical="center" wrapText="1"/>
      <protection/>
    </xf>
    <xf numFmtId="165" fontId="4" fillId="35" borderId="32" xfId="0" applyNumberFormat="1" applyFont="1" applyFill="1" applyBorder="1" applyAlignment="1" applyProtection="1">
      <alignment horizontal="center" vertical="center" wrapText="1"/>
      <protection/>
    </xf>
    <xf numFmtId="165" fontId="4" fillId="35" borderId="12" xfId="0" applyNumberFormat="1" applyFont="1" applyFill="1" applyBorder="1" applyAlignment="1" applyProtection="1">
      <alignment horizontal="center" vertical="center" wrapText="1"/>
      <protection/>
    </xf>
    <xf numFmtId="3" fontId="2" fillId="37" borderId="10" xfId="0" applyNumberFormat="1" applyFont="1" applyFill="1" applyBorder="1" applyAlignment="1" applyProtection="1">
      <alignment horizontal="center" vertical="center"/>
      <protection/>
    </xf>
    <xf numFmtId="165" fontId="22" fillId="0" borderId="0" xfId="0" applyNumberFormat="1" applyFont="1" applyBorder="1" applyAlignment="1" applyProtection="1">
      <alignment horizontal="center" vertical="center"/>
      <protection/>
    </xf>
    <xf numFmtId="3" fontId="17" fillId="33" borderId="23" xfId="0" applyNumberFormat="1" applyFont="1" applyFill="1" applyBorder="1" applyAlignment="1" applyProtection="1">
      <alignment horizontal="center" vertical="center"/>
      <protection/>
    </xf>
    <xf numFmtId="3" fontId="17" fillId="33" borderId="24" xfId="0" applyNumberFormat="1" applyFont="1" applyFill="1" applyBorder="1" applyAlignment="1" applyProtection="1">
      <alignment horizontal="center" vertical="center"/>
      <protection/>
    </xf>
    <xf numFmtId="3" fontId="17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65" fontId="0" fillId="0" borderId="0" xfId="0" applyNumberFormat="1" applyBorder="1" applyAlignment="1" applyProtection="1">
      <alignment horizontal="center" vertical="center"/>
      <protection/>
    </xf>
    <xf numFmtId="165" fontId="0" fillId="0" borderId="17" xfId="0" applyNumberFormat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3" fontId="1" fillId="37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165" fontId="5" fillId="33" borderId="10" xfId="0" applyNumberFormat="1" applyFont="1" applyFill="1" applyBorder="1" applyAlignment="1" applyProtection="1">
      <alignment vertical="center"/>
      <protection/>
    </xf>
    <xf numFmtId="165" fontId="5" fillId="33" borderId="15" xfId="0" applyNumberFormat="1" applyFont="1" applyFill="1" applyBorder="1" applyAlignment="1" applyProtection="1">
      <alignment vertical="center"/>
      <protection/>
    </xf>
    <xf numFmtId="3" fontId="0" fillId="33" borderId="10" xfId="0" applyNumberFormat="1" applyFill="1" applyBorder="1" applyAlignment="1" applyProtection="1">
      <alignment vertical="center"/>
      <protection/>
    </xf>
    <xf numFmtId="3" fontId="0" fillId="33" borderId="15" xfId="0" applyNumberFormat="1" applyFill="1" applyBorder="1" applyAlignment="1" applyProtection="1">
      <alignment vertical="center"/>
      <protection/>
    </xf>
    <xf numFmtId="0" fontId="21" fillId="0" borderId="0" xfId="0" applyFont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65"/>
  <sheetViews>
    <sheetView showGridLines="0" tabSelected="1" zoomScale="85" zoomScaleNormal="85" zoomScaleSheetLayoutView="100" zoomScalePageLayoutView="0" workbookViewId="0" topLeftCell="A1">
      <selection activeCell="D7" sqref="D7"/>
    </sheetView>
  </sheetViews>
  <sheetFormatPr defaultColWidth="9.140625" defaultRowHeight="12.75"/>
  <cols>
    <col min="1" max="1" width="3.57421875" style="12" customWidth="1"/>
    <col min="2" max="2" width="38.00390625" style="13" customWidth="1"/>
    <col min="3" max="3" width="11.00390625" style="11" customWidth="1"/>
    <col min="4" max="4" width="10.28125" style="11" customWidth="1"/>
    <col min="5" max="5" width="10.00390625" style="11" customWidth="1"/>
    <col min="6" max="6" width="4.8515625" style="89" customWidth="1"/>
    <col min="7" max="7" width="9.57421875" style="11" customWidth="1"/>
    <col min="8" max="10" width="7.00390625" style="17" customWidth="1"/>
    <col min="11" max="13" width="7.00390625" style="18" customWidth="1"/>
    <col min="14" max="14" width="9.8515625" style="17" bestFit="1" customWidth="1"/>
    <col min="15" max="15" width="7.28125" style="37" customWidth="1"/>
    <col min="16" max="16" width="14.140625" style="24" bestFit="1" customWidth="1"/>
    <col min="17" max="17" width="2.7109375" style="24" customWidth="1"/>
    <col min="18" max="18" width="43.140625" style="25" customWidth="1"/>
    <col min="19" max="19" width="28.57421875" style="10" bestFit="1" customWidth="1"/>
    <col min="20" max="20" width="18.7109375" style="10" bestFit="1" customWidth="1"/>
    <col min="21" max="16384" width="9.140625" style="10" customWidth="1"/>
  </cols>
  <sheetData>
    <row r="1" spans="1:18" ht="33" customHeight="1">
      <c r="A1" s="143" t="s">
        <v>105</v>
      </c>
      <c r="B1" s="144"/>
      <c r="C1" s="145" t="s">
        <v>115</v>
      </c>
      <c r="D1" s="146"/>
      <c r="E1" s="146"/>
      <c r="F1" s="146"/>
      <c r="G1" s="147"/>
      <c r="H1" s="154" t="s">
        <v>120</v>
      </c>
      <c r="I1" s="155"/>
      <c r="J1" s="155"/>
      <c r="K1" s="155"/>
      <c r="L1" s="155"/>
      <c r="M1" s="155"/>
      <c r="N1" s="156"/>
      <c r="O1" s="28"/>
      <c r="Q1" s="139"/>
      <c r="R1" s="139"/>
    </row>
    <row r="2" spans="1:18" ht="6" customHeight="1">
      <c r="A2" s="167"/>
      <c r="B2" s="168"/>
      <c r="C2" s="168"/>
      <c r="D2" s="168"/>
      <c r="E2" s="168"/>
      <c r="F2" s="168"/>
      <c r="G2" s="168"/>
      <c r="H2" s="169"/>
      <c r="I2" s="169"/>
      <c r="J2" s="169"/>
      <c r="K2" s="169"/>
      <c r="L2" s="169"/>
      <c r="M2" s="169"/>
      <c r="N2" s="170"/>
      <c r="O2" s="29"/>
      <c r="Q2" s="139"/>
      <c r="R2" s="139"/>
    </row>
    <row r="3" spans="1:18" ht="12.75">
      <c r="A3" s="171" t="s">
        <v>0</v>
      </c>
      <c r="B3" s="172"/>
      <c r="C3" s="162" t="s">
        <v>1</v>
      </c>
      <c r="D3" s="162"/>
      <c r="E3" s="162"/>
      <c r="F3" s="162"/>
      <c r="G3" s="162"/>
      <c r="H3" s="157" t="s">
        <v>2</v>
      </c>
      <c r="I3" s="157"/>
      <c r="J3" s="157"/>
      <c r="K3" s="157"/>
      <c r="L3" s="157"/>
      <c r="M3" s="157"/>
      <c r="N3" s="158"/>
      <c r="O3" s="30"/>
      <c r="Q3" s="139"/>
      <c r="R3" s="139"/>
    </row>
    <row r="4" spans="1:18" ht="12.75" customHeight="1">
      <c r="A4" s="171"/>
      <c r="B4" s="172"/>
      <c r="C4" s="173" t="s">
        <v>88</v>
      </c>
      <c r="D4" s="151" t="s">
        <v>68</v>
      </c>
      <c r="E4" s="152"/>
      <c r="F4" s="151" t="s">
        <v>70</v>
      </c>
      <c r="G4" s="152"/>
      <c r="H4" s="153" t="s">
        <v>3</v>
      </c>
      <c r="I4" s="153" t="s">
        <v>4</v>
      </c>
      <c r="J4" s="160" t="s">
        <v>89</v>
      </c>
      <c r="K4" s="153" t="s">
        <v>5</v>
      </c>
      <c r="L4" s="153" t="s">
        <v>87</v>
      </c>
      <c r="M4" s="160" t="s">
        <v>90</v>
      </c>
      <c r="N4" s="159" t="s">
        <v>6</v>
      </c>
      <c r="O4" s="31"/>
      <c r="Q4" s="139"/>
      <c r="R4" s="139"/>
    </row>
    <row r="5" spans="1:18" ht="15" customHeight="1">
      <c r="A5" s="171"/>
      <c r="B5" s="172"/>
      <c r="C5" s="173"/>
      <c r="D5" s="21" t="s">
        <v>66</v>
      </c>
      <c r="E5" s="21" t="s">
        <v>67</v>
      </c>
      <c r="F5" s="82" t="s">
        <v>69</v>
      </c>
      <c r="G5" s="43" t="s">
        <v>77</v>
      </c>
      <c r="H5" s="153"/>
      <c r="I5" s="153"/>
      <c r="J5" s="161"/>
      <c r="K5" s="153"/>
      <c r="L5" s="153"/>
      <c r="M5" s="161"/>
      <c r="N5" s="159"/>
      <c r="O5" s="31"/>
      <c r="Q5" s="139"/>
      <c r="R5" s="139"/>
    </row>
    <row r="6" spans="1:20" ht="15.75" customHeight="1">
      <c r="A6" s="64" t="s">
        <v>7</v>
      </c>
      <c r="B6" s="51" t="s">
        <v>8</v>
      </c>
      <c r="C6" s="4"/>
      <c r="D6" s="164" t="s">
        <v>93</v>
      </c>
      <c r="E6" s="165"/>
      <c r="F6" s="165"/>
      <c r="G6" s="166"/>
      <c r="H6" s="148"/>
      <c r="I6" s="149"/>
      <c r="J6" s="149"/>
      <c r="K6" s="149"/>
      <c r="L6" s="149"/>
      <c r="M6" s="149"/>
      <c r="N6" s="150"/>
      <c r="O6" s="32"/>
      <c r="P6" s="163" t="s">
        <v>106</v>
      </c>
      <c r="Q6" s="163"/>
      <c r="R6" s="163"/>
      <c r="S6" s="22"/>
      <c r="T6" s="22"/>
    </row>
    <row r="7" spans="1:18" ht="12.75">
      <c r="A7" s="64" t="s">
        <v>9</v>
      </c>
      <c r="B7" s="5" t="s">
        <v>10</v>
      </c>
      <c r="C7" s="44">
        <v>49950441</v>
      </c>
      <c r="D7" s="2">
        <v>0</v>
      </c>
      <c r="E7" s="2">
        <v>0</v>
      </c>
      <c r="F7" s="92">
        <v>0</v>
      </c>
      <c r="G7" s="3">
        <v>0</v>
      </c>
      <c r="H7" s="15">
        <f>IF((AND(D7&gt;0,E7&gt;0)),(IF(D7&gt;C7,0.338,D7/C7*0.338)),0)*0.8</f>
        <v>0</v>
      </c>
      <c r="I7" s="15">
        <f>IF((AND(D7&gt;0,E7&gt;0)),(IF(E7&gt;=C7,0.338,E7/C7*0.338)),0)*0.8</f>
        <v>0</v>
      </c>
      <c r="J7" s="19">
        <v>1</v>
      </c>
      <c r="K7" s="15">
        <f>IF((AND(D7&gt;0,E7&gt;0)),(IF(F7&gt;0,(IF(AND(F7&gt;0,F7&lt;=1),0.32,IF(AND(F7&gt;1,F7&lt;5),0.28,5/F7*0.28))),0.338)),0)*0.8</f>
        <v>0</v>
      </c>
      <c r="L7" s="15">
        <f>IF(AND(D7&gt;0,E7&gt;0),(IF(G7&gt;0,(IF(G7&lt;10000,0.338,10000/G7*0.3)),0.338)),0)*0.8</f>
        <v>0</v>
      </c>
      <c r="M7" s="19">
        <v>1.9</v>
      </c>
      <c r="N7" s="65">
        <f>H7*J7+I7*J7+K7*M7+L7*M7</f>
        <v>0</v>
      </c>
      <c r="O7" s="32"/>
      <c r="P7" s="24" t="s">
        <v>71</v>
      </c>
      <c r="Q7" s="142" t="s">
        <v>107</v>
      </c>
      <c r="R7" s="142"/>
    </row>
    <row r="8" spans="1:18" ht="12.75">
      <c r="A8" s="64" t="s">
        <v>11</v>
      </c>
      <c r="B8" s="5" t="s">
        <v>12</v>
      </c>
      <c r="C8" s="44">
        <v>49950441</v>
      </c>
      <c r="D8" s="2">
        <v>0</v>
      </c>
      <c r="E8" s="2">
        <v>0</v>
      </c>
      <c r="F8" s="92">
        <v>0</v>
      </c>
      <c r="G8" s="3">
        <v>0</v>
      </c>
      <c r="H8" s="15">
        <f aca="true" t="shared" si="0" ref="H8:H31">IF((AND(D8&gt;0,E8&gt;0)),(IF(D8&gt;C8,0.338,D8/C8*0.338)),0)*0.8</f>
        <v>0</v>
      </c>
      <c r="I8" s="15">
        <f aca="true" t="shared" si="1" ref="I8:I31">IF((AND(D8&gt;0,E8&gt;0)),(IF(E8&gt;=C8,0.338,E8/C8*0.338)),0)*0.8</f>
        <v>0</v>
      </c>
      <c r="J8" s="19">
        <v>1</v>
      </c>
      <c r="K8" s="15">
        <f aca="true" t="shared" si="2" ref="K8:K31">IF((AND(D8&gt;0,E8&gt;0)),(IF(F8&gt;0,(IF(AND(F8&gt;0,F8&lt;=1),0.32,IF(AND(F8&gt;1,F8&lt;5),0.28,5/F8*0.28))),0.338)),0)*0.8</f>
        <v>0</v>
      </c>
      <c r="L8" s="15">
        <f aca="true" t="shared" si="3" ref="L8:L31">IF(AND(D8&gt;0,E8&gt;0),(IF(G8&gt;0,(IF(G8&lt;10000,0.338,10000/G8*0.3)),0.338)),0)*0.8</f>
        <v>0</v>
      </c>
      <c r="M8" s="19">
        <v>1.9</v>
      </c>
      <c r="N8" s="65">
        <f aca="true" t="shared" si="4" ref="N8:N31">H8*J8+I8*J8+K8*M8+L8*M8</f>
        <v>0</v>
      </c>
      <c r="O8" s="32"/>
      <c r="P8" s="24" t="s">
        <v>72</v>
      </c>
      <c r="Q8" s="142" t="s">
        <v>108</v>
      </c>
      <c r="R8" s="142"/>
    </row>
    <row r="9" spans="1:18" ht="12.75">
      <c r="A9" s="64" t="s">
        <v>13</v>
      </c>
      <c r="B9" s="5" t="s">
        <v>14</v>
      </c>
      <c r="C9" s="44">
        <v>49950441</v>
      </c>
      <c r="D9" s="2">
        <v>0</v>
      </c>
      <c r="E9" s="2">
        <v>0</v>
      </c>
      <c r="F9" s="92">
        <v>0</v>
      </c>
      <c r="G9" s="3">
        <v>0</v>
      </c>
      <c r="H9" s="15">
        <f t="shared" si="0"/>
        <v>0</v>
      </c>
      <c r="I9" s="15">
        <f t="shared" si="1"/>
        <v>0</v>
      </c>
      <c r="J9" s="19">
        <v>1</v>
      </c>
      <c r="K9" s="15">
        <f t="shared" si="2"/>
        <v>0</v>
      </c>
      <c r="L9" s="15">
        <f t="shared" si="3"/>
        <v>0</v>
      </c>
      <c r="M9" s="19">
        <v>0.5</v>
      </c>
      <c r="N9" s="65">
        <f t="shared" si="4"/>
        <v>0</v>
      </c>
      <c r="O9" s="32"/>
      <c r="P9" s="139" t="s">
        <v>73</v>
      </c>
      <c r="Q9" s="142" t="s">
        <v>122</v>
      </c>
      <c r="R9" s="142"/>
    </row>
    <row r="10" spans="1:18" ht="12.75">
      <c r="A10" s="64" t="s">
        <v>15</v>
      </c>
      <c r="B10" s="5" t="s">
        <v>16</v>
      </c>
      <c r="C10" s="44">
        <v>49950441</v>
      </c>
      <c r="D10" s="2">
        <v>0</v>
      </c>
      <c r="E10" s="2">
        <v>0</v>
      </c>
      <c r="F10" s="92">
        <v>0</v>
      </c>
      <c r="G10" s="3">
        <v>0</v>
      </c>
      <c r="H10" s="15">
        <f t="shared" si="0"/>
        <v>0</v>
      </c>
      <c r="I10" s="15">
        <f t="shared" si="1"/>
        <v>0</v>
      </c>
      <c r="J10" s="19">
        <v>0.499</v>
      </c>
      <c r="K10" s="15">
        <f t="shared" si="2"/>
        <v>0</v>
      </c>
      <c r="L10" s="15">
        <f t="shared" si="3"/>
        <v>0</v>
      </c>
      <c r="M10" s="19">
        <v>0.499</v>
      </c>
      <c r="N10" s="65">
        <f t="shared" si="4"/>
        <v>0</v>
      </c>
      <c r="O10" s="32"/>
      <c r="P10" s="139"/>
      <c r="Q10" s="142" t="s">
        <v>123</v>
      </c>
      <c r="R10" s="142"/>
    </row>
    <row r="11" spans="1:18" ht="12.75">
      <c r="A11" s="64" t="s">
        <v>17</v>
      </c>
      <c r="B11" s="5" t="s">
        <v>18</v>
      </c>
      <c r="C11" s="44">
        <v>49950441</v>
      </c>
      <c r="D11" s="2">
        <v>0</v>
      </c>
      <c r="E11" s="2">
        <v>0</v>
      </c>
      <c r="F11" s="92">
        <v>0</v>
      </c>
      <c r="G11" s="3">
        <v>0</v>
      </c>
      <c r="H11" s="15">
        <f t="shared" si="0"/>
        <v>0</v>
      </c>
      <c r="I11" s="15">
        <f t="shared" si="1"/>
        <v>0</v>
      </c>
      <c r="J11" s="19">
        <v>0.5</v>
      </c>
      <c r="K11" s="15">
        <f t="shared" si="2"/>
        <v>0</v>
      </c>
      <c r="L11" s="15">
        <f t="shared" si="3"/>
        <v>0</v>
      </c>
      <c r="M11" s="19">
        <v>0.5</v>
      </c>
      <c r="N11" s="65">
        <f>H11*J11+I11*J11+K11*M11+L11*M11</f>
        <v>0</v>
      </c>
      <c r="O11" s="32"/>
      <c r="P11" s="139"/>
      <c r="Q11" s="142" t="s">
        <v>124</v>
      </c>
      <c r="R11" s="142"/>
    </row>
    <row r="12" spans="1:18" ht="12.75">
      <c r="A12" s="64" t="s">
        <v>19</v>
      </c>
      <c r="B12" s="5" t="s">
        <v>20</v>
      </c>
      <c r="C12" s="44">
        <v>49950441</v>
      </c>
      <c r="D12" s="2">
        <v>0</v>
      </c>
      <c r="E12" s="2">
        <v>0</v>
      </c>
      <c r="F12" s="92">
        <v>0</v>
      </c>
      <c r="G12" s="3">
        <v>0</v>
      </c>
      <c r="H12" s="15">
        <f t="shared" si="0"/>
        <v>0</v>
      </c>
      <c r="I12" s="15">
        <f t="shared" si="1"/>
        <v>0</v>
      </c>
      <c r="J12" s="19">
        <v>1.4</v>
      </c>
      <c r="K12" s="15">
        <f t="shared" si="2"/>
        <v>0</v>
      </c>
      <c r="L12" s="15">
        <f t="shared" si="3"/>
        <v>0</v>
      </c>
      <c r="M12" s="19">
        <v>1.4</v>
      </c>
      <c r="N12" s="65">
        <f t="shared" si="4"/>
        <v>0</v>
      </c>
      <c r="O12" s="32"/>
      <c r="Q12" s="139"/>
      <c r="R12" s="139"/>
    </row>
    <row r="13" spans="1:18" ht="12.75">
      <c r="A13" s="64" t="s">
        <v>21</v>
      </c>
      <c r="B13" s="5" t="s">
        <v>22</v>
      </c>
      <c r="C13" s="44">
        <v>49950441</v>
      </c>
      <c r="D13" s="2">
        <v>0</v>
      </c>
      <c r="E13" s="2">
        <v>0</v>
      </c>
      <c r="F13" s="92">
        <v>0</v>
      </c>
      <c r="G13" s="3">
        <v>0</v>
      </c>
      <c r="H13" s="15">
        <f t="shared" si="0"/>
        <v>0</v>
      </c>
      <c r="I13" s="15">
        <f t="shared" si="1"/>
        <v>0</v>
      </c>
      <c r="J13" s="19">
        <v>2</v>
      </c>
      <c r="K13" s="15">
        <f t="shared" si="2"/>
        <v>0</v>
      </c>
      <c r="L13" s="15">
        <f t="shared" si="3"/>
        <v>0</v>
      </c>
      <c r="M13" s="19">
        <v>2</v>
      </c>
      <c r="N13" s="65">
        <f t="shared" si="4"/>
        <v>0</v>
      </c>
      <c r="O13" s="32"/>
      <c r="P13" s="139" t="s">
        <v>78</v>
      </c>
      <c r="Q13" s="142" t="s">
        <v>125</v>
      </c>
      <c r="R13" s="142"/>
    </row>
    <row r="14" spans="1:18" ht="12.75">
      <c r="A14" s="64" t="s">
        <v>23</v>
      </c>
      <c r="B14" s="5" t="s">
        <v>24</v>
      </c>
      <c r="C14" s="44">
        <v>49950441</v>
      </c>
      <c r="D14" s="2">
        <v>0</v>
      </c>
      <c r="E14" s="2">
        <v>0</v>
      </c>
      <c r="F14" s="92">
        <v>0</v>
      </c>
      <c r="G14" s="3">
        <v>0</v>
      </c>
      <c r="H14" s="15">
        <f t="shared" si="0"/>
        <v>0</v>
      </c>
      <c r="I14" s="15">
        <f t="shared" si="1"/>
        <v>0</v>
      </c>
      <c r="J14" s="19">
        <v>2</v>
      </c>
      <c r="K14" s="15">
        <f t="shared" si="2"/>
        <v>0</v>
      </c>
      <c r="L14" s="15">
        <f t="shared" si="3"/>
        <v>0</v>
      </c>
      <c r="M14" s="19">
        <v>2</v>
      </c>
      <c r="N14" s="65">
        <f t="shared" si="4"/>
        <v>0</v>
      </c>
      <c r="O14" s="32"/>
      <c r="P14" s="139"/>
      <c r="Q14" s="142" t="s">
        <v>126</v>
      </c>
      <c r="R14" s="142"/>
    </row>
    <row r="15" spans="1:18" ht="12.75">
      <c r="A15" s="64" t="s">
        <v>25</v>
      </c>
      <c r="B15" s="5" t="s">
        <v>26</v>
      </c>
      <c r="C15" s="44">
        <v>49950441</v>
      </c>
      <c r="D15" s="2">
        <v>0</v>
      </c>
      <c r="E15" s="2">
        <v>0</v>
      </c>
      <c r="F15" s="92">
        <v>0</v>
      </c>
      <c r="G15" s="3">
        <v>0</v>
      </c>
      <c r="H15" s="15">
        <f t="shared" si="0"/>
        <v>0</v>
      </c>
      <c r="I15" s="15">
        <f t="shared" si="1"/>
        <v>0</v>
      </c>
      <c r="J15" s="19">
        <v>2</v>
      </c>
      <c r="K15" s="15">
        <f t="shared" si="2"/>
        <v>0</v>
      </c>
      <c r="L15" s="15">
        <f t="shared" si="3"/>
        <v>0</v>
      </c>
      <c r="M15" s="19">
        <v>2</v>
      </c>
      <c r="N15" s="65">
        <f t="shared" si="4"/>
        <v>0</v>
      </c>
      <c r="O15" s="32"/>
      <c r="Q15" s="139"/>
      <c r="R15" s="139"/>
    </row>
    <row r="16" spans="1:18" ht="12.75">
      <c r="A16" s="64" t="s">
        <v>27</v>
      </c>
      <c r="B16" s="5" t="s">
        <v>28</v>
      </c>
      <c r="C16" s="44">
        <v>49950441</v>
      </c>
      <c r="D16" s="2">
        <v>0</v>
      </c>
      <c r="E16" s="2">
        <v>0</v>
      </c>
      <c r="F16" s="92">
        <v>0</v>
      </c>
      <c r="G16" s="3">
        <v>0</v>
      </c>
      <c r="H16" s="15">
        <f t="shared" si="0"/>
        <v>0</v>
      </c>
      <c r="I16" s="15">
        <f t="shared" si="1"/>
        <v>0</v>
      </c>
      <c r="J16" s="19">
        <v>1</v>
      </c>
      <c r="K16" s="15">
        <f t="shared" si="2"/>
        <v>0</v>
      </c>
      <c r="L16" s="15">
        <f t="shared" si="3"/>
        <v>0</v>
      </c>
      <c r="M16" s="19">
        <v>0.5</v>
      </c>
      <c r="N16" s="65">
        <f t="shared" si="4"/>
        <v>0</v>
      </c>
      <c r="O16" s="32"/>
      <c r="P16" s="24" t="s">
        <v>74</v>
      </c>
      <c r="Q16" s="142" t="s">
        <v>75</v>
      </c>
      <c r="R16" s="142"/>
    </row>
    <row r="17" spans="1:18" ht="12.75">
      <c r="A17" s="64" t="s">
        <v>29</v>
      </c>
      <c r="B17" s="6" t="s">
        <v>92</v>
      </c>
      <c r="C17" s="44">
        <v>49950441</v>
      </c>
      <c r="D17" s="2">
        <v>0</v>
      </c>
      <c r="E17" s="2">
        <v>0</v>
      </c>
      <c r="F17" s="92">
        <v>0</v>
      </c>
      <c r="G17" s="3">
        <v>0</v>
      </c>
      <c r="H17" s="15">
        <f t="shared" si="0"/>
        <v>0</v>
      </c>
      <c r="I17" s="15">
        <f t="shared" si="1"/>
        <v>0</v>
      </c>
      <c r="J17" s="19">
        <v>0.5</v>
      </c>
      <c r="K17" s="15">
        <f t="shared" si="2"/>
        <v>0</v>
      </c>
      <c r="L17" s="15">
        <f t="shared" si="3"/>
        <v>0</v>
      </c>
      <c r="M17" s="19">
        <v>0.5</v>
      </c>
      <c r="N17" s="65">
        <f t="shared" si="4"/>
        <v>0</v>
      </c>
      <c r="O17" s="32"/>
      <c r="Q17" s="142" t="s">
        <v>76</v>
      </c>
      <c r="R17" s="142"/>
    </row>
    <row r="18" spans="1:18" ht="12.75">
      <c r="A18" s="64" t="s">
        <v>30</v>
      </c>
      <c r="B18" s="6" t="s">
        <v>91</v>
      </c>
      <c r="C18" s="44">
        <v>49950441</v>
      </c>
      <c r="D18" s="2">
        <v>0</v>
      </c>
      <c r="E18" s="2">
        <v>0</v>
      </c>
      <c r="F18" s="92">
        <v>0</v>
      </c>
      <c r="G18" s="3">
        <v>0</v>
      </c>
      <c r="H18" s="15">
        <f t="shared" si="0"/>
        <v>0</v>
      </c>
      <c r="I18" s="15">
        <f t="shared" si="1"/>
        <v>0</v>
      </c>
      <c r="J18" s="19">
        <v>2</v>
      </c>
      <c r="K18" s="15">
        <f t="shared" si="2"/>
        <v>0</v>
      </c>
      <c r="L18" s="15">
        <f t="shared" si="3"/>
        <v>0</v>
      </c>
      <c r="M18" s="19">
        <v>1.5</v>
      </c>
      <c r="N18" s="65">
        <f t="shared" si="4"/>
        <v>0</v>
      </c>
      <c r="O18" s="32"/>
      <c r="Q18" s="139"/>
      <c r="R18" s="139"/>
    </row>
    <row r="19" spans="1:18" ht="12.75">
      <c r="A19" s="64" t="s">
        <v>31</v>
      </c>
      <c r="B19" s="5" t="s">
        <v>32</v>
      </c>
      <c r="C19" s="44">
        <v>49950441</v>
      </c>
      <c r="D19" s="2">
        <v>0</v>
      </c>
      <c r="E19" s="2">
        <v>0</v>
      </c>
      <c r="F19" s="92">
        <v>0</v>
      </c>
      <c r="G19" s="3">
        <v>0</v>
      </c>
      <c r="H19" s="15">
        <f t="shared" si="0"/>
        <v>0</v>
      </c>
      <c r="I19" s="15">
        <f t="shared" si="1"/>
        <v>0</v>
      </c>
      <c r="J19" s="19">
        <v>0.5</v>
      </c>
      <c r="K19" s="15">
        <f t="shared" si="2"/>
        <v>0</v>
      </c>
      <c r="L19" s="15">
        <f t="shared" si="3"/>
        <v>0</v>
      </c>
      <c r="M19" s="19">
        <v>0.5</v>
      </c>
      <c r="N19" s="65">
        <f t="shared" si="4"/>
        <v>0</v>
      </c>
      <c r="O19" s="32"/>
      <c r="P19" s="24" t="s">
        <v>80</v>
      </c>
      <c r="Q19" s="142" t="s">
        <v>109</v>
      </c>
      <c r="R19" s="142"/>
    </row>
    <row r="20" spans="1:18" ht="12.75">
      <c r="A20" s="64" t="s">
        <v>33</v>
      </c>
      <c r="B20" s="5" t="s">
        <v>34</v>
      </c>
      <c r="C20" s="44">
        <v>49950441</v>
      </c>
      <c r="D20" s="2">
        <v>0</v>
      </c>
      <c r="E20" s="2">
        <v>0</v>
      </c>
      <c r="F20" s="92">
        <v>0</v>
      </c>
      <c r="G20" s="3">
        <v>0</v>
      </c>
      <c r="H20" s="15">
        <f t="shared" si="0"/>
        <v>0</v>
      </c>
      <c r="I20" s="15">
        <f t="shared" si="1"/>
        <v>0</v>
      </c>
      <c r="J20" s="19">
        <v>0.5</v>
      </c>
      <c r="K20" s="15">
        <f t="shared" si="2"/>
        <v>0</v>
      </c>
      <c r="L20" s="15">
        <f t="shared" si="3"/>
        <v>0</v>
      </c>
      <c r="M20" s="19">
        <v>0.5</v>
      </c>
      <c r="N20" s="65">
        <f t="shared" si="4"/>
        <v>0</v>
      </c>
      <c r="O20" s="32"/>
      <c r="Q20" s="142"/>
      <c r="R20" s="142"/>
    </row>
    <row r="21" spans="1:18" ht="12.75">
      <c r="A21" s="64" t="s">
        <v>35</v>
      </c>
      <c r="B21" s="5" t="s">
        <v>36</v>
      </c>
      <c r="C21" s="44">
        <v>49950441</v>
      </c>
      <c r="D21" s="2">
        <v>0</v>
      </c>
      <c r="E21" s="2">
        <v>0</v>
      </c>
      <c r="F21" s="92">
        <v>0</v>
      </c>
      <c r="G21" s="3">
        <v>0</v>
      </c>
      <c r="H21" s="15">
        <f t="shared" si="0"/>
        <v>0</v>
      </c>
      <c r="I21" s="15">
        <f t="shared" si="1"/>
        <v>0</v>
      </c>
      <c r="J21" s="19">
        <v>0.5</v>
      </c>
      <c r="K21" s="15">
        <f t="shared" si="2"/>
        <v>0</v>
      </c>
      <c r="L21" s="15">
        <f t="shared" si="3"/>
        <v>0</v>
      </c>
      <c r="M21" s="19">
        <v>0.5</v>
      </c>
      <c r="N21" s="65">
        <f t="shared" si="4"/>
        <v>0</v>
      </c>
      <c r="O21" s="32"/>
      <c r="Q21" s="139"/>
      <c r="R21" s="139"/>
    </row>
    <row r="22" spans="1:18" ht="12.75">
      <c r="A22" s="64" t="s">
        <v>37</v>
      </c>
      <c r="B22" s="5" t="s">
        <v>38</v>
      </c>
      <c r="C22" s="44">
        <v>49950441</v>
      </c>
      <c r="D22" s="2">
        <v>0</v>
      </c>
      <c r="E22" s="2">
        <v>0</v>
      </c>
      <c r="F22" s="92">
        <v>0</v>
      </c>
      <c r="G22" s="3">
        <v>0</v>
      </c>
      <c r="H22" s="15">
        <f t="shared" si="0"/>
        <v>0</v>
      </c>
      <c r="I22" s="15">
        <f t="shared" si="1"/>
        <v>0</v>
      </c>
      <c r="J22" s="19">
        <v>0.5</v>
      </c>
      <c r="K22" s="15">
        <f t="shared" si="2"/>
        <v>0</v>
      </c>
      <c r="L22" s="15">
        <f t="shared" si="3"/>
        <v>0</v>
      </c>
      <c r="M22" s="19">
        <v>0.5</v>
      </c>
      <c r="N22" s="65">
        <f t="shared" si="4"/>
        <v>0</v>
      </c>
      <c r="O22" s="32"/>
      <c r="P22" s="26"/>
      <c r="Q22" s="174"/>
      <c r="R22" s="174"/>
    </row>
    <row r="23" spans="1:18" ht="12.75">
      <c r="A23" s="64" t="s">
        <v>39</v>
      </c>
      <c r="B23" s="5" t="s">
        <v>40</v>
      </c>
      <c r="C23" s="44">
        <v>49950441</v>
      </c>
      <c r="D23" s="2">
        <v>0</v>
      </c>
      <c r="E23" s="2">
        <v>0</v>
      </c>
      <c r="F23" s="92">
        <v>0</v>
      </c>
      <c r="G23" s="3">
        <v>0</v>
      </c>
      <c r="H23" s="15">
        <f t="shared" si="0"/>
        <v>0</v>
      </c>
      <c r="I23" s="15">
        <f t="shared" si="1"/>
        <v>0</v>
      </c>
      <c r="J23" s="19">
        <v>1</v>
      </c>
      <c r="K23" s="15">
        <f t="shared" si="2"/>
        <v>0</v>
      </c>
      <c r="L23" s="15">
        <f t="shared" si="3"/>
        <v>0</v>
      </c>
      <c r="M23" s="19">
        <v>1</v>
      </c>
      <c r="N23" s="65">
        <f>H23*J23+I23*J23+K23*M23+L23*M23</f>
        <v>0</v>
      </c>
      <c r="O23" s="32"/>
      <c r="P23" s="26"/>
      <c r="Q23" s="174"/>
      <c r="R23" s="174"/>
    </row>
    <row r="24" spans="1:18" ht="12.75">
      <c r="A24" s="64" t="s">
        <v>41</v>
      </c>
      <c r="B24" s="5" t="s">
        <v>42</v>
      </c>
      <c r="C24" s="44">
        <v>49950441</v>
      </c>
      <c r="D24" s="2">
        <v>0</v>
      </c>
      <c r="E24" s="2">
        <v>0</v>
      </c>
      <c r="F24" s="92">
        <v>0</v>
      </c>
      <c r="G24" s="3">
        <v>0</v>
      </c>
      <c r="H24" s="15">
        <f t="shared" si="0"/>
        <v>0</v>
      </c>
      <c r="I24" s="15">
        <f t="shared" si="1"/>
        <v>0</v>
      </c>
      <c r="J24" s="19">
        <v>1</v>
      </c>
      <c r="K24" s="15">
        <f t="shared" si="2"/>
        <v>0</v>
      </c>
      <c r="L24" s="15">
        <f t="shared" si="3"/>
        <v>0</v>
      </c>
      <c r="M24" s="19">
        <v>1</v>
      </c>
      <c r="N24" s="65">
        <f t="shared" si="4"/>
        <v>0</v>
      </c>
      <c r="O24" s="32"/>
      <c r="P24" s="26"/>
      <c r="Q24" s="174"/>
      <c r="R24" s="174"/>
    </row>
    <row r="25" spans="1:18" ht="12.75">
      <c r="A25" s="64" t="s">
        <v>43</v>
      </c>
      <c r="B25" s="5" t="s">
        <v>44</v>
      </c>
      <c r="C25" s="44">
        <v>49950441</v>
      </c>
      <c r="D25" s="2">
        <v>0</v>
      </c>
      <c r="E25" s="2">
        <v>0</v>
      </c>
      <c r="F25" s="92">
        <v>0</v>
      </c>
      <c r="G25" s="3">
        <v>0</v>
      </c>
      <c r="H25" s="15">
        <f t="shared" si="0"/>
        <v>0</v>
      </c>
      <c r="I25" s="15">
        <f t="shared" si="1"/>
        <v>0</v>
      </c>
      <c r="J25" s="19">
        <v>1.5</v>
      </c>
      <c r="K25" s="15">
        <f t="shared" si="2"/>
        <v>0</v>
      </c>
      <c r="L25" s="15">
        <f t="shared" si="3"/>
        <v>0</v>
      </c>
      <c r="M25" s="19">
        <v>0.5</v>
      </c>
      <c r="N25" s="65">
        <f t="shared" si="4"/>
        <v>0</v>
      </c>
      <c r="O25" s="32"/>
      <c r="P25" s="26"/>
      <c r="Q25" s="174"/>
      <c r="R25" s="174"/>
    </row>
    <row r="26" spans="1:18" ht="12.75">
      <c r="A26" s="64" t="s">
        <v>45</v>
      </c>
      <c r="B26" s="5" t="s">
        <v>46</v>
      </c>
      <c r="C26" s="44">
        <v>49950441</v>
      </c>
      <c r="D26" s="2">
        <v>0</v>
      </c>
      <c r="E26" s="2">
        <v>0</v>
      </c>
      <c r="F26" s="92">
        <v>0</v>
      </c>
      <c r="G26" s="3">
        <v>0</v>
      </c>
      <c r="H26" s="15">
        <f t="shared" si="0"/>
        <v>0</v>
      </c>
      <c r="I26" s="15">
        <f t="shared" si="1"/>
        <v>0</v>
      </c>
      <c r="J26" s="19">
        <v>0.5</v>
      </c>
      <c r="K26" s="15">
        <f t="shared" si="2"/>
        <v>0</v>
      </c>
      <c r="L26" s="15">
        <f t="shared" si="3"/>
        <v>0</v>
      </c>
      <c r="M26" s="19">
        <v>0.5</v>
      </c>
      <c r="N26" s="65">
        <f t="shared" si="4"/>
        <v>0</v>
      </c>
      <c r="O26" s="32"/>
      <c r="Q26" s="139"/>
      <c r="R26" s="139"/>
    </row>
    <row r="27" spans="1:18" ht="12.75">
      <c r="A27" s="64" t="s">
        <v>47</v>
      </c>
      <c r="B27" s="5" t="s">
        <v>48</v>
      </c>
      <c r="C27" s="44">
        <v>49950441</v>
      </c>
      <c r="D27" s="2">
        <v>0</v>
      </c>
      <c r="E27" s="2">
        <v>0</v>
      </c>
      <c r="F27" s="92">
        <v>0</v>
      </c>
      <c r="G27" s="3">
        <v>0</v>
      </c>
      <c r="H27" s="15">
        <f t="shared" si="0"/>
        <v>0</v>
      </c>
      <c r="I27" s="15">
        <f t="shared" si="1"/>
        <v>0</v>
      </c>
      <c r="J27" s="19">
        <v>0.5</v>
      </c>
      <c r="K27" s="15">
        <f t="shared" si="2"/>
        <v>0</v>
      </c>
      <c r="L27" s="15">
        <f t="shared" si="3"/>
        <v>0</v>
      </c>
      <c r="M27" s="19">
        <v>0.5</v>
      </c>
      <c r="N27" s="65">
        <f t="shared" si="4"/>
        <v>0</v>
      </c>
      <c r="O27" s="32"/>
      <c r="Q27" s="139"/>
      <c r="R27" s="139"/>
    </row>
    <row r="28" spans="1:18" ht="12.75">
      <c r="A28" s="64" t="s">
        <v>49</v>
      </c>
      <c r="B28" s="5" t="s">
        <v>50</v>
      </c>
      <c r="C28" s="44">
        <v>49950441</v>
      </c>
      <c r="D28" s="2">
        <v>0</v>
      </c>
      <c r="E28" s="2">
        <v>0</v>
      </c>
      <c r="F28" s="92">
        <v>0</v>
      </c>
      <c r="G28" s="3">
        <v>0</v>
      </c>
      <c r="H28" s="15">
        <f t="shared" si="0"/>
        <v>0</v>
      </c>
      <c r="I28" s="15">
        <f t="shared" si="1"/>
        <v>0</v>
      </c>
      <c r="J28" s="19">
        <v>0.5</v>
      </c>
      <c r="K28" s="15">
        <f t="shared" si="2"/>
        <v>0</v>
      </c>
      <c r="L28" s="15">
        <f t="shared" si="3"/>
        <v>0</v>
      </c>
      <c r="M28" s="19">
        <v>0.5</v>
      </c>
      <c r="N28" s="65">
        <f t="shared" si="4"/>
        <v>0</v>
      </c>
      <c r="O28" s="32"/>
      <c r="Q28" s="139"/>
      <c r="R28" s="139"/>
    </row>
    <row r="29" spans="1:18" ht="22.5">
      <c r="A29" s="64" t="s">
        <v>51</v>
      </c>
      <c r="B29" s="7" t="s">
        <v>52</v>
      </c>
      <c r="C29" s="44">
        <v>49950441</v>
      </c>
      <c r="D29" s="2">
        <v>0</v>
      </c>
      <c r="E29" s="2">
        <v>0</v>
      </c>
      <c r="F29" s="92">
        <v>0</v>
      </c>
      <c r="G29" s="3">
        <v>0</v>
      </c>
      <c r="H29" s="15">
        <f t="shared" si="0"/>
        <v>0</v>
      </c>
      <c r="I29" s="15">
        <f t="shared" si="1"/>
        <v>0</v>
      </c>
      <c r="J29" s="19">
        <v>0.5</v>
      </c>
      <c r="K29" s="15">
        <f t="shared" si="2"/>
        <v>0</v>
      </c>
      <c r="L29" s="15">
        <f t="shared" si="3"/>
        <v>0</v>
      </c>
      <c r="M29" s="19">
        <v>0.5</v>
      </c>
      <c r="N29" s="65">
        <f t="shared" si="4"/>
        <v>0</v>
      </c>
      <c r="O29" s="32"/>
      <c r="Q29" s="139"/>
      <c r="R29" s="139"/>
    </row>
    <row r="30" spans="1:18" ht="12.75">
      <c r="A30" s="64" t="s">
        <v>53</v>
      </c>
      <c r="B30" s="5" t="s">
        <v>54</v>
      </c>
      <c r="C30" s="44">
        <v>5000</v>
      </c>
      <c r="D30" s="2">
        <v>0</v>
      </c>
      <c r="E30" s="2">
        <v>0</v>
      </c>
      <c r="F30" s="92">
        <v>0</v>
      </c>
      <c r="G30" s="3">
        <v>0</v>
      </c>
      <c r="H30" s="15">
        <f t="shared" si="0"/>
        <v>0</v>
      </c>
      <c r="I30" s="15">
        <f t="shared" si="1"/>
        <v>0</v>
      </c>
      <c r="J30" s="19">
        <v>1</v>
      </c>
      <c r="K30" s="15">
        <f t="shared" si="2"/>
        <v>0</v>
      </c>
      <c r="L30" s="15">
        <f t="shared" si="3"/>
        <v>0</v>
      </c>
      <c r="M30" s="19">
        <v>0.5</v>
      </c>
      <c r="N30" s="65">
        <f t="shared" si="4"/>
        <v>0</v>
      </c>
      <c r="O30" s="32"/>
      <c r="Q30" s="139"/>
      <c r="R30" s="139"/>
    </row>
    <row r="31" spans="1:18" ht="12.75">
      <c r="A31" s="64" t="s">
        <v>112</v>
      </c>
      <c r="B31" s="5" t="s">
        <v>116</v>
      </c>
      <c r="C31" s="44">
        <v>100000</v>
      </c>
      <c r="D31" s="2">
        <v>0</v>
      </c>
      <c r="E31" s="2">
        <v>0</v>
      </c>
      <c r="F31" s="92">
        <v>0</v>
      </c>
      <c r="G31" s="3">
        <v>0</v>
      </c>
      <c r="H31" s="15">
        <f t="shared" si="0"/>
        <v>0</v>
      </c>
      <c r="I31" s="15">
        <f t="shared" si="1"/>
        <v>0</v>
      </c>
      <c r="J31" s="19">
        <v>0.5</v>
      </c>
      <c r="K31" s="15">
        <f t="shared" si="2"/>
        <v>0</v>
      </c>
      <c r="L31" s="15">
        <f t="shared" si="3"/>
        <v>0</v>
      </c>
      <c r="M31" s="19">
        <v>0.5</v>
      </c>
      <c r="N31" s="65">
        <f t="shared" si="4"/>
        <v>0</v>
      </c>
      <c r="O31" s="32"/>
      <c r="R31" s="24"/>
    </row>
    <row r="32" spans="1:18" ht="12.75">
      <c r="A32" s="115" t="s">
        <v>98</v>
      </c>
      <c r="B32" s="116"/>
      <c r="C32" s="130"/>
      <c r="D32" s="131"/>
      <c r="E32" s="131"/>
      <c r="F32" s="131"/>
      <c r="G32" s="132"/>
      <c r="H32" s="16">
        <f>H7*$J$7+H8*$J$8+H9*$J$9+H10*$J$10+H11*$J$11+H12*$J$12+H13*$J$13+H14*$J$14+H15*$J$15+H16*$J$16+H17*$J$17+H18*$J$18+H19*$J$19+H20*$J$20+H21*$J$21+H22*$J$22+H23*$J$23+H24*$J$24+H25*$J$25+H26*$J$26+H27*$J$27+H28*$J$28+H29*$J$29+H30*$J$30+H31*$J$31</f>
        <v>0</v>
      </c>
      <c r="I32" s="16">
        <f>I7*$J$7+I8*$J$8+I9*$J$9+I10*$J$10+I11*$J$11+I12*$J$12+I13*$J$13+I14*$J$14+I15*$J$15+I16*$J$16+I17*$J$17+I18*$J$18+I19*$J$19+I20*$J$20+I21*$J$21+I22*$J$22+I23*$J$23+I24*$J$24+I25*$J$25+I26*$J$26+I27*$J$27+I28*$J$28+I29*$J$29+I30*$J$30+I31*$J$31</f>
        <v>0</v>
      </c>
      <c r="J32" s="20"/>
      <c r="K32" s="16">
        <f>K7*$M$7+K8*$M$8+K9*$M$9+K10*$M$10+K11*$M$11+K12*$M$12+K13*$M$13+K14*$M$14+K15*$M$15+K16*$M$16+K17*$M$17+K18*$M$18+K19*$M$19+K20*$M$20+K21*$M$21+K22*$M$22+K23*$M$23+K24*$M$24+K25*$M$25+K26*$M$26+K27*$M$27+K28*$M$28+K29*$M$29+K30*$M$30+K31*$M$31</f>
        <v>0</v>
      </c>
      <c r="L32" s="16">
        <f>L7*$M$7+L8*$M$8+L9*$M$9+L10*$M$10+L11*$M$11+L12*$M$12+L13*$M$13+L14*$M$14+L15*$M$15+L16*$M$16+L17*$M$17+L18*$M$18+L19*$M$19+L20*$M$20+L21*$M$21+L22*$M$22+L23*$M$23+L24*$M$24+L25*$M$25+L26*$M$26+L27*$M$27+L28*$M$28+L29*$M$29+L30*$M$30+L31*$M$31</f>
        <v>0</v>
      </c>
      <c r="M32" s="20"/>
      <c r="N32" s="90">
        <f>SUM(N7:N31)</f>
        <v>0</v>
      </c>
      <c r="O32" s="33"/>
      <c r="Q32" s="139"/>
      <c r="R32" s="139"/>
    </row>
    <row r="33" spans="1:18" ht="12.75">
      <c r="A33" s="64" t="s">
        <v>55</v>
      </c>
      <c r="B33" s="51" t="s">
        <v>56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8"/>
      <c r="O33" s="32"/>
      <c r="P33" s="26"/>
      <c r="Q33" s="174"/>
      <c r="R33" s="174"/>
    </row>
    <row r="34" spans="1:18" ht="12.75">
      <c r="A34" s="64" t="s">
        <v>9</v>
      </c>
      <c r="B34" s="5" t="s">
        <v>57</v>
      </c>
      <c r="C34" s="9">
        <v>4832882</v>
      </c>
      <c r="D34" s="3">
        <v>0</v>
      </c>
      <c r="E34" s="3">
        <v>0</v>
      </c>
      <c r="F34" s="92">
        <v>0</v>
      </c>
      <c r="G34" s="3">
        <v>0</v>
      </c>
      <c r="H34" s="15">
        <f>IF((AND(D34&gt;0,E34&gt;0)),(IF(D34&gt;C34,0.338,D34/C34*0.338)),0)*0.8</f>
        <v>0</v>
      </c>
      <c r="I34" s="15">
        <f>IF((AND(D34&gt;0,E34&gt;0)),(IF(E34&gt;=C34,0.338,E34/C34*0.338)),0)*0.8</f>
        <v>0</v>
      </c>
      <c r="J34" s="19">
        <v>2</v>
      </c>
      <c r="K34" s="15">
        <f>IF((AND(D34&gt;0,E34&gt;0)),(IF(F34&gt;0,(IF(AND(F34&gt;0,F34&lt;=1),0.32,IF(AND(F34&gt;1,F34&lt;5),0.28,5/F34*0.28))),0.338)),0)*0.8</f>
        <v>0</v>
      </c>
      <c r="L34" s="15">
        <f>IF(AND(D34&gt;0,E34&gt;0),(IF(G34&gt;0,(IF(G34&lt;10000,0.338,10000/G34*0.3)),0.338)),0)*0.8</f>
        <v>0</v>
      </c>
      <c r="M34" s="19">
        <v>0.5</v>
      </c>
      <c r="N34" s="65">
        <f>H34*J34+I34*J34+K34*M34+L34*M34</f>
        <v>0</v>
      </c>
      <c r="O34" s="33"/>
      <c r="P34" s="27"/>
      <c r="Q34" s="140"/>
      <c r="R34" s="140"/>
    </row>
    <row r="35" spans="1:18" ht="12.75">
      <c r="A35" s="64" t="s">
        <v>11</v>
      </c>
      <c r="B35" s="5" t="s">
        <v>99</v>
      </c>
      <c r="C35" s="9">
        <v>34216</v>
      </c>
      <c r="D35" s="3">
        <v>0</v>
      </c>
      <c r="E35" s="3">
        <v>0</v>
      </c>
      <c r="F35" s="92">
        <v>0</v>
      </c>
      <c r="G35" s="3">
        <v>0</v>
      </c>
      <c r="H35" s="15">
        <f>IF((AND(D35&gt;0,E35&gt;0)),(IF(D35&gt;C35,0.338,D35/C35*0.338)),0)*0.8</f>
        <v>0</v>
      </c>
      <c r="I35" s="15">
        <f>IF((AND(D35&gt;0,E35&gt;0)),(IF(E35&gt;=C35,0.338,E35/C35*0.338)),0)*0.8</f>
        <v>0</v>
      </c>
      <c r="J35" s="19">
        <v>2</v>
      </c>
      <c r="K35" s="15">
        <f>IF((AND(D35&gt;0,E35&gt;0)),(IF(F35&gt;0,(IF(AND(F35&gt;0,F35&lt;=1),0.32,IF(AND(F35&gt;1,F35&lt;5),0.28,5/F35*0.28))),0.338)),0)*0.8</f>
        <v>0</v>
      </c>
      <c r="L35" s="15">
        <f>IF(AND(D35&gt;0,E35&gt;0),(IF(G35&gt;0,(IF(G35&lt;10000,0.338,10000/G35*0.3)),0.338)),0)*0.8</f>
        <v>0</v>
      </c>
      <c r="M35" s="19">
        <v>0.5</v>
      </c>
      <c r="N35" s="65">
        <f>H35*J35+I35*J35+K35*M35+L35*M35</f>
        <v>0</v>
      </c>
      <c r="O35" s="32"/>
      <c r="P35" s="27"/>
      <c r="Q35" s="140"/>
      <c r="R35" s="140"/>
    </row>
    <row r="36" spans="1:18" ht="12.75">
      <c r="A36" s="66" t="s">
        <v>13</v>
      </c>
      <c r="B36" s="5" t="s">
        <v>116</v>
      </c>
      <c r="C36" s="9">
        <v>100000</v>
      </c>
      <c r="D36" s="3">
        <v>0</v>
      </c>
      <c r="E36" s="3">
        <v>0</v>
      </c>
      <c r="F36" s="92">
        <v>0</v>
      </c>
      <c r="G36" s="3">
        <v>0</v>
      </c>
      <c r="H36" s="15">
        <f>IF((AND(D36&gt;0,E36&gt;0)),(IF(D36&gt;C36,0.338,D36/C36*0.338)),0)*0.8</f>
        <v>0</v>
      </c>
      <c r="I36" s="15">
        <f>IF((AND(D36&gt;0,E36&gt;0)),(IF(E36&gt;=C36,0.338,E36/C36*0.338)),0)*0.8</f>
        <v>0</v>
      </c>
      <c r="J36" s="19">
        <v>1.9</v>
      </c>
      <c r="K36" s="15">
        <f>IF((AND(D36&gt;0,E36&gt;0)),(IF(F36&gt;0,(IF(AND(F36&gt;0,F36&lt;=1),0.32,IF(AND(F36&gt;1,F36&lt;5),0.28,5/F36*0.28))),0.338)),0)*0.8</f>
        <v>0</v>
      </c>
      <c r="L36" s="15">
        <f>IF(AND(D36&gt;0,E36&gt;0),(IF(G36&gt;0,(IF(G36&lt;10000,0.338,10000/G36*0.3)),0.338)),0)*0.8</f>
        <v>0</v>
      </c>
      <c r="M36" s="19">
        <v>0.5</v>
      </c>
      <c r="N36" s="65">
        <f>H36*J36+I36*J36+K36*M36+L36*M36</f>
        <v>0</v>
      </c>
      <c r="O36" s="32"/>
      <c r="P36" s="27"/>
      <c r="Q36" s="140"/>
      <c r="R36" s="140"/>
    </row>
    <row r="37" spans="1:18" ht="12.75">
      <c r="A37" s="115" t="s">
        <v>100</v>
      </c>
      <c r="B37" s="116"/>
      <c r="C37" s="127"/>
      <c r="D37" s="128"/>
      <c r="E37" s="128"/>
      <c r="F37" s="128"/>
      <c r="G37" s="129"/>
      <c r="H37" s="16">
        <f>H34*$J$34+H35*$J$35+H36*$J$36</f>
        <v>0</v>
      </c>
      <c r="I37" s="16">
        <f>I34*$J$34+I35*$J$35+I36*$J$36</f>
        <v>0</v>
      </c>
      <c r="J37" s="20"/>
      <c r="K37" s="16">
        <f>K34*$M$34+K35*$M$35+K36*$M$36</f>
        <v>0</v>
      </c>
      <c r="L37" s="16">
        <f>L34*$M$34+L35*$M$35+L36*$M$36</f>
        <v>0</v>
      </c>
      <c r="M37" s="20"/>
      <c r="N37" s="90">
        <f>SUM(N34:N36)</f>
        <v>0</v>
      </c>
      <c r="O37" s="33"/>
      <c r="Q37" s="139"/>
      <c r="R37" s="139"/>
    </row>
    <row r="38" spans="1:18" ht="12.75">
      <c r="A38" s="117"/>
      <c r="B38" s="118"/>
      <c r="C38" s="130"/>
      <c r="D38" s="131"/>
      <c r="E38" s="131"/>
      <c r="F38" s="131"/>
      <c r="G38" s="132"/>
      <c r="H38" s="121"/>
      <c r="I38" s="121"/>
      <c r="J38" s="121"/>
      <c r="K38" s="121"/>
      <c r="L38" s="121"/>
      <c r="M38" s="121"/>
      <c r="N38" s="122"/>
      <c r="O38" s="32"/>
      <c r="Q38" s="139"/>
      <c r="R38" s="139"/>
    </row>
    <row r="39" spans="1:18" ht="12.75">
      <c r="A39" s="64" t="s">
        <v>58</v>
      </c>
      <c r="B39" s="51" t="s">
        <v>59</v>
      </c>
      <c r="C39" s="45">
        <v>2000</v>
      </c>
      <c r="D39" s="1">
        <v>0</v>
      </c>
      <c r="E39" s="1">
        <v>0</v>
      </c>
      <c r="F39" s="92">
        <v>0</v>
      </c>
      <c r="G39" s="1">
        <v>0</v>
      </c>
      <c r="H39" s="15">
        <f>IF(AND(D39&gt;0,E39&gt;0),(IF(D39&gt;C39,0.338,D39/C39*0.338)),0)*0.8</f>
        <v>0</v>
      </c>
      <c r="I39" s="15">
        <f>IF(AND(D39&gt;0,E39&gt;0),(IF(E39&gt;=C39,0.338,E39/C39*0.338)),0)*0.8</f>
        <v>0</v>
      </c>
      <c r="J39" s="19">
        <v>2.06</v>
      </c>
      <c r="K39" s="15">
        <f>IF((AND(D39&gt;0,E39&gt;0)),(IF(F39&gt;0,(IF(AND(F39&gt;0,F39&lt;=1),0.32,IF(AND(F39&gt;1,F39&lt;5),0.28,5/F39*0.28))),0.338)),0)*0.8</f>
        <v>0</v>
      </c>
      <c r="L39" s="15">
        <f>IF(AND(D39&gt;0,E39&gt;0),(IF(G39&gt;0,(IF(G39&lt;1000,0.338,1000/G39*0.3)),0.338)),0)*0.8</f>
        <v>0</v>
      </c>
      <c r="M39" s="19">
        <v>4.6</v>
      </c>
      <c r="N39" s="108">
        <f>H39*J39+I39*J39+K39*M39+L39*M39</f>
        <v>0</v>
      </c>
      <c r="O39" s="33"/>
      <c r="P39" s="24" t="s">
        <v>79</v>
      </c>
      <c r="Q39" s="142" t="s">
        <v>127</v>
      </c>
      <c r="R39" s="142"/>
    </row>
    <row r="40" spans="1:18" ht="12.75">
      <c r="A40" s="64"/>
      <c r="B40" s="51"/>
      <c r="C40" s="105"/>
      <c r="D40" s="106"/>
      <c r="E40" s="106"/>
      <c r="F40" s="106"/>
      <c r="G40" s="107"/>
      <c r="H40" s="16">
        <f>H39*$J$39</f>
        <v>0</v>
      </c>
      <c r="I40" s="16">
        <f>I39*$J$39</f>
        <v>0</v>
      </c>
      <c r="J40" s="20"/>
      <c r="K40" s="16">
        <f>K39*$M$39</f>
        <v>0</v>
      </c>
      <c r="L40" s="16">
        <f>L39*$M$39</f>
        <v>0</v>
      </c>
      <c r="M40" s="20"/>
      <c r="N40" s="90">
        <f>SUM(H40:M40)</f>
        <v>0</v>
      </c>
      <c r="O40" s="32"/>
      <c r="P40" s="27"/>
      <c r="Q40" s="104"/>
      <c r="R40" s="104"/>
    </row>
    <row r="41" spans="1:18" ht="12.75">
      <c r="A41" s="64"/>
      <c r="B41" s="51"/>
      <c r="C41" s="136"/>
      <c r="D41" s="137"/>
      <c r="E41" s="137"/>
      <c r="F41" s="137"/>
      <c r="G41" s="138"/>
      <c r="H41" s="121"/>
      <c r="I41" s="121"/>
      <c r="J41" s="121"/>
      <c r="K41" s="121"/>
      <c r="L41" s="121"/>
      <c r="M41" s="121"/>
      <c r="N41" s="122"/>
      <c r="O41" s="32"/>
      <c r="P41" s="27"/>
      <c r="Q41" s="140"/>
      <c r="R41" s="140"/>
    </row>
    <row r="42" spans="1:18" ht="12.75">
      <c r="A42" s="64" t="s">
        <v>60</v>
      </c>
      <c r="B42" s="51" t="s">
        <v>118</v>
      </c>
      <c r="C42" s="45">
        <v>395897</v>
      </c>
      <c r="D42" s="1">
        <v>0</v>
      </c>
      <c r="E42" s="1">
        <v>0</v>
      </c>
      <c r="F42" s="92">
        <v>0</v>
      </c>
      <c r="G42" s="3">
        <v>0</v>
      </c>
      <c r="H42" s="15">
        <f>IF((AND(D42&gt;0,E42&gt;0)),(IF(D42&gt;C42,0.338,D42/C42*0.338)),0)*0.8</f>
        <v>0</v>
      </c>
      <c r="I42" s="15">
        <f>IF((AND(D42&gt;0,E42&gt;0)),(IF(E42&gt;=C42,0.338,E42/C42*0.338)),0)*0.8</f>
        <v>0</v>
      </c>
      <c r="J42" s="19">
        <v>0.98</v>
      </c>
      <c r="K42" s="15">
        <f>IF((AND(D42&gt;0,E42&gt;0)),(IF(F42&gt;0,(IF(AND(F42&gt;0,F42&lt;=1),0.32,IF(AND(F42&gt;1,F42&lt;5),0.28,5/F42*0.28))),0.338)),0)*0.8</f>
        <v>0</v>
      </c>
      <c r="L42" s="15">
        <f>IF(AND(D42&gt;0,E42&gt;0),(IF(G42&gt;0,(IF(G42&lt;10000,0.338,10000/G42*0.3)),0.338)),0)*0.8</f>
        <v>0</v>
      </c>
      <c r="M42" s="19">
        <v>0.5</v>
      </c>
      <c r="N42" s="108">
        <f>H42*J42+I42*J42+K42*M42+L42*M42</f>
        <v>0</v>
      </c>
      <c r="O42" s="33"/>
      <c r="Q42" s="139"/>
      <c r="R42" s="139"/>
    </row>
    <row r="43" spans="1:18" ht="12.75">
      <c r="A43" s="64"/>
      <c r="B43" s="51"/>
      <c r="C43" s="105"/>
      <c r="D43" s="106"/>
      <c r="E43" s="106"/>
      <c r="F43" s="106"/>
      <c r="G43" s="107"/>
      <c r="H43" s="16">
        <f>H42*$J$42</f>
        <v>0</v>
      </c>
      <c r="I43" s="16">
        <f>I42*$J$42</f>
        <v>0</v>
      </c>
      <c r="J43" s="20"/>
      <c r="K43" s="16">
        <f>K42*$M$42</f>
        <v>0</v>
      </c>
      <c r="L43" s="16">
        <f>L42*$M$42</f>
        <v>0</v>
      </c>
      <c r="M43" s="20"/>
      <c r="N43" s="90">
        <f>SUM(H43:M43)</f>
        <v>0</v>
      </c>
      <c r="O43" s="32"/>
      <c r="P43" s="27"/>
      <c r="Q43" s="104"/>
      <c r="R43" s="104"/>
    </row>
    <row r="44" spans="1:18" ht="12.75">
      <c r="A44" s="64"/>
      <c r="B44" s="51"/>
      <c r="C44" s="136"/>
      <c r="D44" s="137"/>
      <c r="E44" s="137"/>
      <c r="F44" s="137"/>
      <c r="G44" s="138"/>
      <c r="H44" s="121"/>
      <c r="I44" s="121"/>
      <c r="J44" s="121"/>
      <c r="K44" s="121"/>
      <c r="L44" s="121"/>
      <c r="M44" s="121"/>
      <c r="N44" s="122"/>
      <c r="O44" s="32"/>
      <c r="P44" s="27"/>
      <c r="Q44" s="140"/>
      <c r="R44" s="140"/>
    </row>
    <row r="45" spans="1:18" ht="12.75">
      <c r="A45" s="64" t="s">
        <v>61</v>
      </c>
      <c r="B45" s="51" t="s">
        <v>62</v>
      </c>
      <c r="C45" s="42" t="s">
        <v>113</v>
      </c>
      <c r="D45" s="42"/>
      <c r="E45" s="8"/>
      <c r="F45" s="84"/>
      <c r="G45" s="8"/>
      <c r="H45" s="175"/>
      <c r="I45" s="175"/>
      <c r="J45" s="175"/>
      <c r="K45" s="175"/>
      <c r="L45" s="175"/>
      <c r="M45" s="175"/>
      <c r="N45" s="176"/>
      <c r="O45" s="32"/>
      <c r="Q45" s="139"/>
      <c r="R45" s="139"/>
    </row>
    <row r="46" spans="1:18" ht="12.75">
      <c r="A46" s="64" t="s">
        <v>9</v>
      </c>
      <c r="B46" s="5" t="s">
        <v>63</v>
      </c>
      <c r="C46" s="9">
        <v>10000</v>
      </c>
      <c r="D46" s="1">
        <v>0</v>
      </c>
      <c r="E46" s="1">
        <v>0</v>
      </c>
      <c r="F46" s="83">
        <v>0</v>
      </c>
      <c r="G46" s="3">
        <v>0</v>
      </c>
      <c r="H46" s="15">
        <f aca="true" t="shared" si="5" ref="H46:H51">IF(AND(D46&gt;0,E46&gt;0),(IF(D46&gt;=10000,0.112667,D46/C46*0.112667)),0)*0.8</f>
        <v>0</v>
      </c>
      <c r="I46" s="15">
        <f aca="true" t="shared" si="6" ref="I46:I51">IF(AND(D46&gt;0,E46&gt;0),(IF(E46&gt;=C46,0.338,E46/C46*0.338)),0)*0.8</f>
        <v>0</v>
      </c>
      <c r="J46" s="19">
        <v>1</v>
      </c>
      <c r="K46" s="15">
        <f aca="true" t="shared" si="7" ref="K46:K51">IF((AND(D46&gt;0,E46&gt;0)),(IF(F46&gt;0,(IF(AND(F46&gt;0,F46&lt;=1),0.32,IF(AND(F46&gt;1,F46&lt;5),0.28,5/F46*0.28))),0.338)),0)*0.8</f>
        <v>0</v>
      </c>
      <c r="L46" s="15">
        <f aca="true" t="shared" si="8" ref="L46:L51">IF(AND(D46&gt;0,E46&gt;0),(IF(G46&gt;0,(IF(G46&lt;10000,0.338,10000/G46*0.3)),0.338)),0)*0.8</f>
        <v>0</v>
      </c>
      <c r="M46" s="19">
        <v>0.5</v>
      </c>
      <c r="N46" s="65">
        <f aca="true" t="shared" si="9" ref="N46:N51">H46*J46+I46*J46+K46*M46+L46*M46</f>
        <v>0</v>
      </c>
      <c r="O46" s="32"/>
      <c r="P46" s="141" t="s">
        <v>82</v>
      </c>
      <c r="Q46" s="141"/>
      <c r="R46" s="141"/>
    </row>
    <row r="47" spans="1:18" ht="12.75">
      <c r="A47" s="64" t="s">
        <v>11</v>
      </c>
      <c r="B47" s="5" t="s">
        <v>64</v>
      </c>
      <c r="C47" s="9">
        <v>10000</v>
      </c>
      <c r="D47" s="1">
        <v>0</v>
      </c>
      <c r="E47" s="1">
        <v>0</v>
      </c>
      <c r="F47" s="83">
        <v>0</v>
      </c>
      <c r="G47" s="3">
        <v>0</v>
      </c>
      <c r="H47" s="15">
        <f t="shared" si="5"/>
        <v>0</v>
      </c>
      <c r="I47" s="15">
        <f t="shared" si="6"/>
        <v>0</v>
      </c>
      <c r="J47" s="19">
        <v>1</v>
      </c>
      <c r="K47" s="15">
        <f t="shared" si="7"/>
        <v>0</v>
      </c>
      <c r="L47" s="15">
        <f t="shared" si="8"/>
        <v>0</v>
      </c>
      <c r="M47" s="19">
        <v>1</v>
      </c>
      <c r="N47" s="65">
        <f t="shared" si="9"/>
        <v>0</v>
      </c>
      <c r="O47" s="32"/>
      <c r="P47" s="24" t="s">
        <v>85</v>
      </c>
      <c r="Q47" s="142" t="s">
        <v>128</v>
      </c>
      <c r="R47" s="142"/>
    </row>
    <row r="48" spans="1:18" ht="12.75">
      <c r="A48" s="64" t="s">
        <v>13</v>
      </c>
      <c r="B48" s="5" t="s">
        <v>119</v>
      </c>
      <c r="C48" s="9">
        <v>10000</v>
      </c>
      <c r="D48" s="1">
        <v>0</v>
      </c>
      <c r="E48" s="1">
        <v>0</v>
      </c>
      <c r="F48" s="83">
        <v>0</v>
      </c>
      <c r="G48" s="3">
        <v>0</v>
      </c>
      <c r="H48" s="15">
        <f t="shared" si="5"/>
        <v>0</v>
      </c>
      <c r="I48" s="15">
        <f t="shared" si="6"/>
        <v>0</v>
      </c>
      <c r="J48" s="19">
        <v>1</v>
      </c>
      <c r="K48" s="15">
        <f t="shared" si="7"/>
        <v>0</v>
      </c>
      <c r="L48" s="15">
        <f t="shared" si="8"/>
        <v>0</v>
      </c>
      <c r="M48" s="19">
        <v>0.5</v>
      </c>
      <c r="N48" s="65">
        <f t="shared" si="9"/>
        <v>0</v>
      </c>
      <c r="O48" s="32"/>
      <c r="P48" s="24" t="s">
        <v>86</v>
      </c>
      <c r="Q48" s="142" t="s">
        <v>129</v>
      </c>
      <c r="R48" s="142"/>
    </row>
    <row r="49" spans="1:18" ht="12.75">
      <c r="A49" s="64" t="s">
        <v>15</v>
      </c>
      <c r="B49" s="5" t="s">
        <v>114</v>
      </c>
      <c r="C49" s="9">
        <v>10000</v>
      </c>
      <c r="D49" s="1">
        <v>0</v>
      </c>
      <c r="E49" s="1">
        <v>0</v>
      </c>
      <c r="F49" s="83">
        <v>0</v>
      </c>
      <c r="G49" s="3">
        <v>0</v>
      </c>
      <c r="H49" s="15">
        <f t="shared" si="5"/>
        <v>0</v>
      </c>
      <c r="I49" s="15">
        <f t="shared" si="6"/>
        <v>0</v>
      </c>
      <c r="J49" s="19">
        <v>1</v>
      </c>
      <c r="K49" s="15">
        <f t="shared" si="7"/>
        <v>0</v>
      </c>
      <c r="L49" s="15">
        <f t="shared" si="8"/>
        <v>0</v>
      </c>
      <c r="M49" s="19">
        <v>0.5</v>
      </c>
      <c r="N49" s="65">
        <f t="shared" si="9"/>
        <v>0</v>
      </c>
      <c r="O49" s="32"/>
      <c r="P49" s="24" t="s">
        <v>81</v>
      </c>
      <c r="Q49" s="142" t="s">
        <v>130</v>
      </c>
      <c r="R49" s="142"/>
    </row>
    <row r="50" spans="1:18" ht="18" customHeight="1">
      <c r="A50" s="64" t="s">
        <v>21</v>
      </c>
      <c r="B50" s="7" t="s">
        <v>117</v>
      </c>
      <c r="C50" s="9">
        <v>3000</v>
      </c>
      <c r="D50" s="1">
        <v>0</v>
      </c>
      <c r="E50" s="1">
        <v>0</v>
      </c>
      <c r="F50" s="83">
        <v>0</v>
      </c>
      <c r="G50" s="3">
        <v>0</v>
      </c>
      <c r="H50" s="15">
        <f t="shared" si="5"/>
        <v>0</v>
      </c>
      <c r="I50" s="15">
        <f t="shared" si="6"/>
        <v>0</v>
      </c>
      <c r="J50" s="19">
        <v>2</v>
      </c>
      <c r="K50" s="15">
        <f t="shared" si="7"/>
        <v>0</v>
      </c>
      <c r="L50" s="15">
        <f t="shared" si="8"/>
        <v>0</v>
      </c>
      <c r="M50" s="19">
        <v>2</v>
      </c>
      <c r="N50" s="65">
        <f t="shared" si="9"/>
        <v>0</v>
      </c>
      <c r="O50" s="32"/>
      <c r="P50" s="24" t="s">
        <v>83</v>
      </c>
      <c r="Q50" s="142" t="s">
        <v>84</v>
      </c>
      <c r="R50" s="142"/>
    </row>
    <row r="51" spans="1:18" ht="12.75">
      <c r="A51" s="64" t="s">
        <v>23</v>
      </c>
      <c r="B51" s="14" t="s">
        <v>65</v>
      </c>
      <c r="C51" s="9">
        <v>3000</v>
      </c>
      <c r="D51" s="1">
        <v>0</v>
      </c>
      <c r="E51" s="1">
        <v>0</v>
      </c>
      <c r="F51" s="83">
        <v>0</v>
      </c>
      <c r="G51" s="3">
        <v>0</v>
      </c>
      <c r="H51" s="15">
        <f t="shared" si="5"/>
        <v>0</v>
      </c>
      <c r="I51" s="15">
        <f t="shared" si="6"/>
        <v>0</v>
      </c>
      <c r="J51" s="19">
        <v>2</v>
      </c>
      <c r="K51" s="15">
        <f t="shared" si="7"/>
        <v>0</v>
      </c>
      <c r="L51" s="15">
        <f t="shared" si="8"/>
        <v>0</v>
      </c>
      <c r="M51" s="19">
        <v>2</v>
      </c>
      <c r="N51" s="65">
        <f t="shared" si="9"/>
        <v>0</v>
      </c>
      <c r="O51" s="32"/>
      <c r="Q51" s="142"/>
      <c r="R51" s="142"/>
    </row>
    <row r="52" spans="1:18" ht="13.5" thickBot="1">
      <c r="A52" s="115" t="s">
        <v>101</v>
      </c>
      <c r="B52" s="116"/>
      <c r="C52" s="130"/>
      <c r="D52" s="131"/>
      <c r="E52" s="131"/>
      <c r="F52" s="131"/>
      <c r="G52" s="132"/>
      <c r="H52" s="62">
        <f>(H46*$J$46+H47*$J$47+H48*$J$48+H49*$J$49+H50*$J$50+H51*$J$51)</f>
        <v>0</v>
      </c>
      <c r="I52" s="62">
        <f>(I46*$J$46+I47*$J$47+I48*$J$48+I49*$J$49+I50*$J$50+I51*$J$51)</f>
        <v>0</v>
      </c>
      <c r="J52" s="63"/>
      <c r="K52" s="62">
        <f>(K46*$M$46+K47*$M$47+K48*$M$48+K49*$M$49+K50*$M$50+K51*$M$51)</f>
        <v>0</v>
      </c>
      <c r="L52" s="62">
        <f>(L46*$M$46+L47*$M$47+L48*$M$48+L49*$M$49+L50*$M$50+L51*$M$51)</f>
        <v>0</v>
      </c>
      <c r="M52" s="63"/>
      <c r="N52" s="91">
        <f>SUM(N46:N51)</f>
        <v>0</v>
      </c>
      <c r="O52" s="33"/>
      <c r="Q52" s="139"/>
      <c r="R52" s="139"/>
    </row>
    <row r="53" spans="1:18" s="23" customFormat="1" ht="19.5" customHeight="1">
      <c r="A53" s="133" t="s">
        <v>103</v>
      </c>
      <c r="B53" s="134"/>
      <c r="C53" s="134"/>
      <c r="D53" s="134"/>
      <c r="E53" s="134"/>
      <c r="F53" s="134"/>
      <c r="G53" s="135"/>
      <c r="H53" s="60">
        <f>H32+H37+H40+H43+H52</f>
        <v>0</v>
      </c>
      <c r="I53" s="60">
        <f>I32+I37+I40+I43+I52</f>
        <v>0</v>
      </c>
      <c r="J53" s="60"/>
      <c r="K53" s="60">
        <f>K32+K37+K40+K43+K52</f>
        <v>0</v>
      </c>
      <c r="L53" s="60">
        <f>L32+L37+L40+L43+L52</f>
        <v>0</v>
      </c>
      <c r="M53" s="61"/>
      <c r="N53" s="79">
        <f>N32+N37+N39+N42+N52</f>
        <v>0</v>
      </c>
      <c r="O53" s="34"/>
      <c r="P53" s="24"/>
      <c r="Q53" s="139"/>
      <c r="R53" s="139"/>
    </row>
    <row r="54" spans="1:18" s="23" customFormat="1" ht="15">
      <c r="A54" s="67"/>
      <c r="B54" s="52"/>
      <c r="C54" s="53"/>
      <c r="D54" s="53"/>
      <c r="E54" s="53"/>
      <c r="F54" s="85"/>
      <c r="G54" s="53"/>
      <c r="H54" s="54"/>
      <c r="I54" s="54"/>
      <c r="J54" s="54"/>
      <c r="K54" s="54"/>
      <c r="L54" s="54"/>
      <c r="M54" s="54"/>
      <c r="N54" s="68"/>
      <c r="O54" s="35"/>
      <c r="P54" s="24"/>
      <c r="Q54" s="139"/>
      <c r="R54" s="139"/>
    </row>
    <row r="55" spans="1:18" ht="12.75">
      <c r="A55" s="69"/>
      <c r="B55" s="55"/>
      <c r="C55" s="56"/>
      <c r="D55" s="56"/>
      <c r="E55" s="56"/>
      <c r="F55" s="86"/>
      <c r="G55" s="56"/>
      <c r="H55" s="57"/>
      <c r="I55" s="57"/>
      <c r="J55" s="57"/>
      <c r="K55" s="57"/>
      <c r="L55" s="57"/>
      <c r="M55" s="57"/>
      <c r="N55" s="70"/>
      <c r="O55" s="36"/>
      <c r="Q55" s="139"/>
      <c r="R55" s="139"/>
    </row>
    <row r="56" spans="1:18" ht="21" customHeight="1">
      <c r="A56" s="124" t="s">
        <v>104</v>
      </c>
      <c r="B56" s="125"/>
      <c r="C56" s="126">
        <v>0</v>
      </c>
      <c r="D56" s="126"/>
      <c r="E56" s="114" t="s">
        <v>102</v>
      </c>
      <c r="F56" s="114"/>
      <c r="G56" s="114"/>
      <c r="H56" s="71"/>
      <c r="I56" s="71"/>
      <c r="J56" s="114" t="s">
        <v>111</v>
      </c>
      <c r="K56" s="114"/>
      <c r="L56" s="114"/>
      <c r="M56" s="114"/>
      <c r="N56" s="80"/>
      <c r="Q56" s="139"/>
      <c r="R56" s="139"/>
    </row>
    <row r="57" spans="1:18" ht="12.75" customHeight="1">
      <c r="A57" s="124"/>
      <c r="B57" s="125"/>
      <c r="C57" s="126"/>
      <c r="D57" s="126"/>
      <c r="E57" s="120">
        <f>IF(C56&lt;=100000,0,(IF($O$57&lt;0.2,60,IF($O$57&gt;0.986,1,60-(60/0.8*($O$57-0.2))))))</f>
        <v>0</v>
      </c>
      <c r="F57" s="120"/>
      <c r="G57" s="120"/>
      <c r="H57" s="110"/>
      <c r="I57" s="59"/>
      <c r="J57" s="123">
        <f>N53+E57</f>
        <v>0</v>
      </c>
      <c r="K57" s="123"/>
      <c r="L57" s="123"/>
      <c r="M57" s="123"/>
      <c r="N57" s="80"/>
      <c r="O57" s="111">
        <f>$C$56/$C$7</f>
        <v>0</v>
      </c>
      <c r="Q57" s="139"/>
      <c r="R57" s="139"/>
    </row>
    <row r="58" spans="1:18" ht="12.75" customHeight="1">
      <c r="A58" s="124"/>
      <c r="B58" s="125"/>
      <c r="C58" s="126"/>
      <c r="D58" s="126"/>
      <c r="E58" s="120"/>
      <c r="F58" s="120"/>
      <c r="G58" s="120"/>
      <c r="H58" s="59"/>
      <c r="I58" s="59"/>
      <c r="J58" s="123"/>
      <c r="K58" s="123"/>
      <c r="L58" s="123"/>
      <c r="M58" s="123"/>
      <c r="N58" s="80"/>
      <c r="O58" s="39"/>
      <c r="Q58" s="139"/>
      <c r="R58" s="139"/>
    </row>
    <row r="59" spans="1:18" ht="12.75" customHeight="1">
      <c r="A59" s="124"/>
      <c r="B59" s="125"/>
      <c r="C59" s="126"/>
      <c r="D59" s="126"/>
      <c r="E59" s="120"/>
      <c r="F59" s="120"/>
      <c r="G59" s="120"/>
      <c r="H59" s="59"/>
      <c r="I59" s="59"/>
      <c r="J59" s="123"/>
      <c r="K59" s="123"/>
      <c r="L59" s="123"/>
      <c r="M59" s="123"/>
      <c r="N59" s="80"/>
      <c r="O59" s="40"/>
      <c r="Q59" s="139"/>
      <c r="R59" s="139"/>
    </row>
    <row r="60" spans="1:18" ht="12.75">
      <c r="A60" s="72"/>
      <c r="B60" s="73"/>
      <c r="C60" s="58"/>
      <c r="D60" s="58"/>
      <c r="E60" s="58"/>
      <c r="F60" s="87"/>
      <c r="G60" s="110"/>
      <c r="H60" s="59"/>
      <c r="I60" s="59"/>
      <c r="J60" s="59"/>
      <c r="K60" s="59"/>
      <c r="L60" s="59"/>
      <c r="M60" s="59"/>
      <c r="N60" s="74"/>
      <c r="O60" s="38"/>
      <c r="Q60" s="139"/>
      <c r="R60" s="139"/>
    </row>
    <row r="61" spans="1:18" ht="12.75">
      <c r="A61" s="72"/>
      <c r="B61" s="73"/>
      <c r="C61" s="119" t="s">
        <v>121</v>
      </c>
      <c r="D61" s="119"/>
      <c r="E61" s="119"/>
      <c r="F61" s="119"/>
      <c r="G61" s="119"/>
      <c r="H61" s="119"/>
      <c r="I61" s="119"/>
      <c r="J61" s="71"/>
      <c r="K61" s="59"/>
      <c r="L61" s="59"/>
      <c r="M61" s="59"/>
      <c r="N61" s="80"/>
      <c r="O61" s="38"/>
      <c r="Q61" s="142"/>
      <c r="R61" s="142"/>
    </row>
    <row r="62" spans="1:18" ht="15.75">
      <c r="A62" s="72"/>
      <c r="B62" s="73"/>
      <c r="C62" s="58"/>
      <c r="D62" s="58"/>
      <c r="E62" s="58"/>
      <c r="F62" s="87"/>
      <c r="G62" s="58"/>
      <c r="H62" s="59"/>
      <c r="I62" s="59"/>
      <c r="J62" s="71"/>
      <c r="K62" s="59"/>
      <c r="L62" s="59"/>
      <c r="M62" s="59"/>
      <c r="N62" s="80"/>
      <c r="O62" s="41"/>
      <c r="P62" s="27"/>
      <c r="Q62" s="142"/>
      <c r="R62" s="142"/>
    </row>
    <row r="63" spans="1:18" ht="12.75">
      <c r="A63" s="72"/>
      <c r="B63" s="73"/>
      <c r="C63" s="58"/>
      <c r="D63" s="58"/>
      <c r="E63" s="58"/>
      <c r="F63" s="87"/>
      <c r="G63" s="58"/>
      <c r="H63" s="59"/>
      <c r="I63" s="59"/>
      <c r="J63" s="71"/>
      <c r="K63" s="59"/>
      <c r="L63" s="59"/>
      <c r="M63" s="59"/>
      <c r="N63" s="80"/>
      <c r="O63" s="38"/>
      <c r="P63" s="27"/>
      <c r="Q63" s="142"/>
      <c r="R63" s="142"/>
    </row>
    <row r="64" spans="1:18" ht="50.25" customHeight="1">
      <c r="A64" s="72"/>
      <c r="B64" s="73"/>
      <c r="C64" s="58"/>
      <c r="D64" s="58"/>
      <c r="E64" s="58"/>
      <c r="F64" s="87"/>
      <c r="G64" s="58"/>
      <c r="H64" s="59"/>
      <c r="I64" s="59"/>
      <c r="J64" s="59"/>
      <c r="K64" s="59"/>
      <c r="L64" s="59"/>
      <c r="M64" s="59"/>
      <c r="N64" s="80"/>
      <c r="Q64" s="139"/>
      <c r="R64" s="139"/>
    </row>
    <row r="65" spans="1:18" ht="12.75">
      <c r="A65" s="72"/>
      <c r="B65" s="73"/>
      <c r="C65" s="58"/>
      <c r="D65" s="58"/>
      <c r="E65" s="58"/>
      <c r="F65" s="87"/>
      <c r="G65" s="58"/>
      <c r="H65" s="59"/>
      <c r="I65" s="59"/>
      <c r="J65" s="59"/>
      <c r="K65" s="59"/>
      <c r="L65" s="59"/>
      <c r="M65" s="59"/>
      <c r="N65" s="80"/>
      <c r="Q65" s="139"/>
      <c r="R65" s="139"/>
    </row>
    <row r="66" spans="1:18" ht="12.75">
      <c r="A66" s="72"/>
      <c r="B66" s="73"/>
      <c r="C66" s="113"/>
      <c r="D66" s="113"/>
      <c r="E66" s="113"/>
      <c r="F66" s="113"/>
      <c r="G66" s="113"/>
      <c r="H66" s="113"/>
      <c r="I66" s="113"/>
      <c r="J66" s="59"/>
      <c r="K66" s="59"/>
      <c r="L66" s="59"/>
      <c r="M66" s="59"/>
      <c r="N66" s="80"/>
      <c r="Q66" s="139"/>
      <c r="R66" s="139"/>
    </row>
    <row r="67" spans="1:18" ht="12.75">
      <c r="A67" s="72"/>
      <c r="B67" s="73"/>
      <c r="C67" s="112"/>
      <c r="D67" s="112"/>
      <c r="E67" s="112"/>
      <c r="F67" s="112"/>
      <c r="G67" s="112"/>
      <c r="H67" s="112"/>
      <c r="I67" s="112"/>
      <c r="J67" s="59"/>
      <c r="K67" s="59"/>
      <c r="L67" s="59"/>
      <c r="M67" s="59"/>
      <c r="N67" s="80"/>
      <c r="Q67" s="139"/>
      <c r="R67" s="139"/>
    </row>
    <row r="68" spans="1:18" ht="12.75">
      <c r="A68" s="72"/>
      <c r="B68" s="73"/>
      <c r="C68" s="58"/>
      <c r="D68" s="58"/>
      <c r="E68" s="58"/>
      <c r="F68" s="87"/>
      <c r="G68" s="58"/>
      <c r="H68" s="59"/>
      <c r="I68" s="59"/>
      <c r="J68" s="59"/>
      <c r="K68" s="59"/>
      <c r="L68" s="59"/>
      <c r="M68" s="59"/>
      <c r="N68" s="80"/>
      <c r="Q68" s="139"/>
      <c r="R68" s="139"/>
    </row>
    <row r="69" spans="1:18" ht="13.5" thickBot="1">
      <c r="A69" s="77"/>
      <c r="B69" s="78"/>
      <c r="C69" s="75"/>
      <c r="D69" s="75"/>
      <c r="E69" s="75"/>
      <c r="F69" s="88"/>
      <c r="G69" s="75"/>
      <c r="H69" s="76"/>
      <c r="I69" s="76"/>
      <c r="J69" s="76"/>
      <c r="K69" s="76"/>
      <c r="L69" s="76"/>
      <c r="M69" s="76"/>
      <c r="N69" s="81"/>
      <c r="Q69" s="139"/>
      <c r="R69" s="139"/>
    </row>
    <row r="70" spans="3:18" ht="12.75">
      <c r="C70" s="46"/>
      <c r="D70" s="46"/>
      <c r="Q70" s="139"/>
      <c r="R70" s="139"/>
    </row>
    <row r="71" spans="3:18" ht="12.75">
      <c r="C71" s="46"/>
      <c r="D71" s="46"/>
      <c r="Q71" s="139"/>
      <c r="R71" s="139"/>
    </row>
    <row r="72" spans="3:18" ht="12.75">
      <c r="C72" s="46"/>
      <c r="D72" s="46"/>
      <c r="Q72" s="139"/>
      <c r="R72" s="139"/>
    </row>
    <row r="73" spans="17:18" ht="12.75">
      <c r="Q73" s="139"/>
      <c r="R73" s="139"/>
    </row>
    <row r="74" spans="17:18" ht="12.75">
      <c r="Q74" s="139"/>
      <c r="R74" s="139"/>
    </row>
    <row r="75" spans="17:18" ht="12.75">
      <c r="Q75" s="139"/>
      <c r="R75" s="139"/>
    </row>
    <row r="76" spans="17:18" ht="12.75">
      <c r="Q76" s="139"/>
      <c r="R76" s="139"/>
    </row>
    <row r="77" spans="3:18" ht="12.75">
      <c r="C77" s="46"/>
      <c r="D77" s="46"/>
      <c r="Q77" s="139"/>
      <c r="R77" s="139"/>
    </row>
    <row r="78" spans="3:18" ht="12.75">
      <c r="C78" s="46"/>
      <c r="D78" s="46"/>
      <c r="Q78" s="139"/>
      <c r="R78" s="139"/>
    </row>
    <row r="79" spans="3:18" ht="12.75">
      <c r="C79" s="46"/>
      <c r="D79" s="46"/>
      <c r="Q79" s="139"/>
      <c r="R79" s="139"/>
    </row>
    <row r="80" spans="3:18" ht="12.75">
      <c r="C80" s="46"/>
      <c r="D80" s="46"/>
      <c r="Q80" s="139"/>
      <c r="R80" s="139"/>
    </row>
    <row r="81" spans="3:18" ht="12.75">
      <c r="C81" s="46"/>
      <c r="D81" s="46"/>
      <c r="Q81" s="139"/>
      <c r="R81" s="139"/>
    </row>
    <row r="82" spans="3:18" ht="12.75">
      <c r="C82" s="46"/>
      <c r="D82" s="46"/>
      <c r="Q82" s="139"/>
      <c r="R82" s="139"/>
    </row>
    <row r="83" spans="3:18" ht="12.75">
      <c r="C83" s="46"/>
      <c r="D83" s="46"/>
      <c r="Q83" s="139"/>
      <c r="R83" s="139"/>
    </row>
    <row r="84" spans="3:18" ht="12.75">
      <c r="C84" s="46"/>
      <c r="D84" s="46"/>
      <c r="Q84" s="139"/>
      <c r="R84" s="139"/>
    </row>
    <row r="85" spans="3:18" ht="12.75">
      <c r="C85" s="46"/>
      <c r="D85" s="46"/>
      <c r="Q85" s="139"/>
      <c r="R85" s="139"/>
    </row>
    <row r="86" spans="3:4" ht="12.75">
      <c r="C86" s="46"/>
      <c r="D86" s="46"/>
    </row>
    <row r="87" spans="3:4" ht="12.75">
      <c r="C87" s="46"/>
      <c r="D87" s="46"/>
    </row>
    <row r="88" spans="3:4" ht="12.75">
      <c r="C88" s="46"/>
      <c r="D88" s="46"/>
    </row>
    <row r="89" spans="3:4" ht="12.75">
      <c r="C89" s="46"/>
      <c r="D89" s="46"/>
    </row>
    <row r="90" spans="3:4" ht="12.75">
      <c r="C90" s="46"/>
      <c r="D90" s="46"/>
    </row>
    <row r="91" spans="3:4" ht="12.75">
      <c r="C91" s="46"/>
      <c r="D91" s="46"/>
    </row>
    <row r="92" spans="3:4" ht="12.75">
      <c r="C92" s="46"/>
      <c r="D92" s="46"/>
    </row>
    <row r="93" spans="3:4" ht="12.75">
      <c r="C93" s="46"/>
      <c r="D93" s="46"/>
    </row>
    <row r="94" spans="3:4" ht="12.75">
      <c r="C94" s="46"/>
      <c r="D94" s="46"/>
    </row>
    <row r="95" spans="3:4" ht="12.75">
      <c r="C95" s="46"/>
      <c r="D95" s="46"/>
    </row>
    <row r="96" spans="3:4" ht="12.75">
      <c r="C96" s="46"/>
      <c r="D96" s="46"/>
    </row>
    <row r="97" spans="3:4" ht="12.75">
      <c r="C97" s="46"/>
      <c r="D97" s="46"/>
    </row>
    <row r="98" spans="3:4" ht="12.75">
      <c r="C98" s="46"/>
      <c r="D98" s="46"/>
    </row>
    <row r="99" spans="3:4" ht="12.75">
      <c r="C99" s="46"/>
      <c r="D99" s="46"/>
    </row>
    <row r="100" spans="3:4" ht="12.75">
      <c r="C100" s="46"/>
      <c r="D100" s="46"/>
    </row>
    <row r="101" spans="3:4" ht="12.75">
      <c r="C101" s="46"/>
      <c r="D101" s="46"/>
    </row>
    <row r="102" spans="3:4" ht="12.75">
      <c r="C102" s="46"/>
      <c r="D102" s="46"/>
    </row>
    <row r="103" spans="3:4" ht="12.75">
      <c r="C103" s="46"/>
      <c r="D103" s="46"/>
    </row>
    <row r="104" spans="3:4" ht="12.75">
      <c r="C104" s="46"/>
      <c r="D104" s="46"/>
    </row>
    <row r="105" spans="3:4" ht="12.75">
      <c r="C105" s="46"/>
      <c r="D105" s="46"/>
    </row>
    <row r="106" spans="3:4" ht="12.75">
      <c r="C106" s="46"/>
      <c r="D106" s="46"/>
    </row>
    <row r="107" spans="3:4" ht="12.75">
      <c r="C107" s="46"/>
      <c r="D107" s="46"/>
    </row>
    <row r="108" spans="3:4" ht="12.75">
      <c r="C108" s="46"/>
      <c r="D108" s="46"/>
    </row>
    <row r="109" spans="3:4" ht="12.75">
      <c r="C109" s="46"/>
      <c r="D109" s="46"/>
    </row>
    <row r="110" spans="3:4" ht="12.75">
      <c r="C110" s="46"/>
      <c r="D110" s="46"/>
    </row>
    <row r="111" spans="3:4" ht="12.75">
      <c r="C111" s="46"/>
      <c r="D111" s="46"/>
    </row>
    <row r="112" spans="3:4" ht="12.75">
      <c r="C112" s="46"/>
      <c r="D112" s="46"/>
    </row>
    <row r="113" spans="3:4" ht="12.75">
      <c r="C113" s="46"/>
      <c r="D113" s="46"/>
    </row>
    <row r="114" spans="3:4" ht="12.75">
      <c r="C114" s="46"/>
      <c r="D114" s="46"/>
    </row>
    <row r="115" spans="3:4" ht="12.75">
      <c r="C115" s="46"/>
      <c r="D115" s="46"/>
    </row>
    <row r="116" spans="3:4" ht="12.75">
      <c r="C116" s="46"/>
      <c r="D116" s="46"/>
    </row>
    <row r="117" spans="3:4" ht="12.75">
      <c r="C117" s="46"/>
      <c r="D117" s="46"/>
    </row>
    <row r="147" spans="7:8" ht="12.75">
      <c r="G147" s="48"/>
      <c r="H147" s="47"/>
    </row>
    <row r="148" spans="7:8" ht="12.75">
      <c r="G148" s="46"/>
      <c r="H148" s="47"/>
    </row>
    <row r="149" spans="7:8" ht="12.75">
      <c r="G149" s="46"/>
      <c r="H149" s="47"/>
    </row>
    <row r="150" spans="7:8" ht="12.75">
      <c r="G150" s="46"/>
      <c r="H150" s="47"/>
    </row>
    <row r="151" spans="7:8" ht="12.75">
      <c r="G151" s="46"/>
      <c r="H151" s="47"/>
    </row>
    <row r="152" spans="7:8" ht="12.75">
      <c r="G152" s="46"/>
      <c r="H152" s="47"/>
    </row>
    <row r="153" spans="7:8" ht="12.75">
      <c r="G153" s="46"/>
      <c r="H153" s="47"/>
    </row>
    <row r="154" spans="7:8" ht="12.75">
      <c r="G154" s="46"/>
      <c r="H154" s="47"/>
    </row>
    <row r="155" spans="7:8" ht="12.75">
      <c r="G155" s="46"/>
      <c r="H155" s="47"/>
    </row>
    <row r="156" spans="7:8" ht="12.75">
      <c r="G156" s="46"/>
      <c r="H156" s="47"/>
    </row>
    <row r="157" spans="7:8" ht="12.75">
      <c r="G157" s="46"/>
      <c r="H157" s="47"/>
    </row>
    <row r="158" spans="7:8" ht="12.75">
      <c r="G158" s="46"/>
      <c r="H158" s="47"/>
    </row>
    <row r="159" spans="7:8" ht="12.75">
      <c r="G159" s="46"/>
      <c r="H159" s="47"/>
    </row>
    <row r="160" spans="7:8" ht="12.75">
      <c r="G160" s="46"/>
      <c r="H160" s="47"/>
    </row>
    <row r="161" spans="7:8" ht="12.75">
      <c r="G161" s="46"/>
      <c r="H161" s="47"/>
    </row>
    <row r="162" spans="7:8" ht="12.75">
      <c r="G162" s="46"/>
      <c r="H162" s="47"/>
    </row>
    <row r="163" spans="7:8" ht="12.75">
      <c r="G163" s="46"/>
      <c r="H163" s="47"/>
    </row>
    <row r="164" spans="7:8" ht="12.75">
      <c r="G164" s="46"/>
      <c r="H164" s="47"/>
    </row>
    <row r="165" spans="7:8" ht="12.75">
      <c r="G165" s="46"/>
      <c r="H165" s="47"/>
    </row>
    <row r="166" spans="7:8" ht="12.75">
      <c r="G166" s="46"/>
      <c r="H166" s="47"/>
    </row>
    <row r="167" spans="7:8" ht="12.75">
      <c r="G167" s="46"/>
      <c r="H167" s="47"/>
    </row>
    <row r="168" spans="7:8" ht="12.75">
      <c r="G168" s="46"/>
      <c r="H168" s="47"/>
    </row>
    <row r="169" spans="7:8" ht="12.75">
      <c r="G169" s="46"/>
      <c r="H169" s="47"/>
    </row>
    <row r="170" spans="7:8" ht="12.75">
      <c r="G170" s="46"/>
      <c r="H170" s="47"/>
    </row>
    <row r="171" spans="7:8" ht="12.75">
      <c r="G171" s="46"/>
      <c r="H171" s="47"/>
    </row>
    <row r="172" spans="7:8" ht="12.75">
      <c r="G172" s="46"/>
      <c r="H172" s="47"/>
    </row>
    <row r="173" spans="7:8" ht="12.75">
      <c r="G173" s="46"/>
      <c r="H173" s="47"/>
    </row>
    <row r="174" spans="7:8" ht="12.75">
      <c r="G174" s="46"/>
      <c r="H174" s="47"/>
    </row>
    <row r="175" spans="7:8" ht="12.75">
      <c r="G175" s="46"/>
      <c r="H175" s="47"/>
    </row>
    <row r="176" spans="7:8" ht="12.75">
      <c r="G176" s="46"/>
      <c r="H176" s="47"/>
    </row>
    <row r="177" spans="7:8" ht="12.75">
      <c r="G177" s="46"/>
      <c r="H177" s="47"/>
    </row>
    <row r="178" spans="7:8" ht="12.75">
      <c r="G178" s="46"/>
      <c r="H178" s="47"/>
    </row>
    <row r="179" spans="7:8" ht="12.75">
      <c r="G179" s="46"/>
      <c r="H179" s="47"/>
    </row>
    <row r="180" spans="7:8" ht="12.75">
      <c r="G180" s="46"/>
      <c r="H180" s="47"/>
    </row>
    <row r="181" spans="7:8" ht="12.75">
      <c r="G181" s="46"/>
      <c r="H181" s="47"/>
    </row>
    <row r="182" spans="7:8" ht="12.75">
      <c r="G182" s="46"/>
      <c r="H182" s="47"/>
    </row>
    <row r="183" spans="7:8" ht="12.75">
      <c r="G183" s="46"/>
      <c r="H183" s="47"/>
    </row>
    <row r="184" spans="7:8" ht="12.75">
      <c r="G184" s="46"/>
      <c r="H184" s="47"/>
    </row>
    <row r="185" spans="7:8" ht="12.75">
      <c r="G185" s="46"/>
      <c r="H185" s="47"/>
    </row>
    <row r="186" spans="7:8" ht="12.75">
      <c r="G186" s="46"/>
      <c r="H186" s="47"/>
    </row>
    <row r="187" spans="7:8" ht="12.75">
      <c r="G187" s="46"/>
      <c r="H187" s="47"/>
    </row>
    <row r="188" spans="7:8" ht="12.75">
      <c r="G188" s="46"/>
      <c r="H188" s="47"/>
    </row>
    <row r="189" spans="7:8" ht="12.75">
      <c r="G189" s="46"/>
      <c r="H189" s="47"/>
    </row>
    <row r="190" spans="7:8" ht="12.75">
      <c r="G190" s="46"/>
      <c r="H190" s="47"/>
    </row>
    <row r="191" spans="7:8" ht="12.75">
      <c r="G191" s="46"/>
      <c r="H191" s="47"/>
    </row>
    <row r="192" spans="7:8" ht="12.75">
      <c r="G192" s="46"/>
      <c r="H192" s="47"/>
    </row>
    <row r="193" spans="7:8" ht="12.75">
      <c r="G193" s="46"/>
      <c r="H193" s="47"/>
    </row>
    <row r="194" spans="7:8" ht="12.75">
      <c r="G194" s="46"/>
      <c r="H194" s="47"/>
    </row>
    <row r="195" spans="7:8" ht="12.75">
      <c r="G195" s="46"/>
      <c r="H195" s="47"/>
    </row>
    <row r="196" spans="7:8" ht="12.75">
      <c r="G196" s="46"/>
      <c r="H196" s="47"/>
    </row>
    <row r="197" spans="7:8" ht="12.75">
      <c r="G197" s="46"/>
      <c r="H197" s="47"/>
    </row>
    <row r="198" spans="7:8" ht="12.75">
      <c r="G198" s="46"/>
      <c r="H198" s="47"/>
    </row>
    <row r="199" spans="7:8" ht="12.75">
      <c r="G199" s="46"/>
      <c r="H199" s="47"/>
    </row>
    <row r="200" spans="7:8" ht="12.75">
      <c r="G200" s="46"/>
      <c r="H200" s="47"/>
    </row>
    <row r="201" spans="7:8" ht="12.75">
      <c r="G201" s="46"/>
      <c r="H201" s="47"/>
    </row>
    <row r="202" spans="7:8" ht="12.75">
      <c r="G202" s="46"/>
      <c r="H202" s="47"/>
    </row>
    <row r="203" spans="7:8" ht="12.75">
      <c r="G203" s="46"/>
      <c r="H203" s="47"/>
    </row>
    <row r="204" spans="7:8" ht="12.75">
      <c r="G204" s="46"/>
      <c r="H204" s="47"/>
    </row>
    <row r="205" spans="7:8" ht="12.75">
      <c r="G205" s="46"/>
      <c r="H205" s="47"/>
    </row>
    <row r="206" spans="7:8" ht="12.75">
      <c r="G206" s="46"/>
      <c r="H206" s="47"/>
    </row>
    <row r="207" spans="7:8" ht="12.75">
      <c r="G207" s="46"/>
      <c r="H207" s="47"/>
    </row>
    <row r="208" spans="7:8" ht="12.75">
      <c r="G208" s="46"/>
      <c r="H208" s="47"/>
    </row>
    <row r="209" spans="7:8" ht="12.75">
      <c r="G209" s="46"/>
      <c r="H209" s="47"/>
    </row>
    <row r="210" spans="7:8" ht="12.75">
      <c r="G210" s="46"/>
      <c r="H210" s="47"/>
    </row>
    <row r="211" spans="7:8" ht="12.75">
      <c r="G211" s="46"/>
      <c r="H211" s="47"/>
    </row>
    <row r="212" spans="7:8" ht="12.75">
      <c r="G212" s="46"/>
      <c r="H212" s="47"/>
    </row>
    <row r="213" spans="7:8" ht="12.75">
      <c r="G213" s="46"/>
      <c r="H213" s="47"/>
    </row>
    <row r="214" spans="7:8" ht="12.75">
      <c r="G214" s="46"/>
      <c r="H214" s="47"/>
    </row>
    <row r="215" spans="7:8" ht="12.75">
      <c r="G215" s="46"/>
      <c r="H215" s="47"/>
    </row>
    <row r="216" spans="7:8" ht="12.75">
      <c r="G216" s="46"/>
      <c r="H216" s="47"/>
    </row>
    <row r="217" spans="7:8" ht="12.75">
      <c r="G217" s="46"/>
      <c r="H217" s="47"/>
    </row>
    <row r="218" spans="7:8" ht="12.75">
      <c r="G218" s="46"/>
      <c r="H218" s="47"/>
    </row>
    <row r="219" spans="7:8" ht="12.75">
      <c r="G219" s="46"/>
      <c r="H219" s="47"/>
    </row>
    <row r="220" spans="7:8" ht="12.75">
      <c r="G220" s="46"/>
      <c r="H220" s="47"/>
    </row>
    <row r="221" spans="7:8" ht="12.75">
      <c r="G221" s="46"/>
      <c r="H221" s="47"/>
    </row>
    <row r="222" spans="7:8" ht="12.75">
      <c r="G222" s="46"/>
      <c r="H222" s="47"/>
    </row>
    <row r="223" spans="7:8" ht="12.75">
      <c r="G223" s="46"/>
      <c r="H223" s="47"/>
    </row>
    <row r="224" spans="7:8" ht="12.75">
      <c r="G224" s="46"/>
      <c r="H224" s="47"/>
    </row>
    <row r="225" spans="7:8" ht="12.75">
      <c r="G225" s="46"/>
      <c r="H225" s="47"/>
    </row>
    <row r="226" spans="7:8" ht="12.75">
      <c r="G226" s="46"/>
      <c r="H226" s="47"/>
    </row>
    <row r="227" spans="7:8" ht="12.75">
      <c r="G227" s="46"/>
      <c r="H227" s="47"/>
    </row>
    <row r="228" spans="7:8" ht="12.75">
      <c r="G228" s="46"/>
      <c r="H228" s="47"/>
    </row>
    <row r="229" spans="7:8" ht="12.75">
      <c r="G229" s="46"/>
      <c r="H229" s="47"/>
    </row>
    <row r="230" spans="7:8" ht="12.75">
      <c r="G230" s="46"/>
      <c r="H230" s="47"/>
    </row>
    <row r="231" spans="7:8" ht="12.75">
      <c r="G231" s="46"/>
      <c r="H231" s="47"/>
    </row>
    <row r="232" spans="7:8" ht="12.75">
      <c r="G232" s="46"/>
      <c r="H232" s="47"/>
    </row>
    <row r="233" spans="7:8" ht="12.75">
      <c r="G233" s="46"/>
      <c r="H233" s="47"/>
    </row>
    <row r="234" spans="7:8" ht="12.75">
      <c r="G234" s="46"/>
      <c r="H234" s="47"/>
    </row>
    <row r="235" spans="7:8" ht="12.75">
      <c r="G235" s="46"/>
      <c r="H235" s="47"/>
    </row>
    <row r="236" spans="7:8" ht="12.75">
      <c r="G236" s="46"/>
      <c r="H236" s="47"/>
    </row>
    <row r="237" spans="7:8" ht="12.75">
      <c r="G237" s="46"/>
      <c r="H237" s="47"/>
    </row>
    <row r="238" spans="7:8" ht="12.75">
      <c r="G238" s="46"/>
      <c r="H238" s="47"/>
    </row>
    <row r="239" spans="7:8" ht="12.75">
      <c r="G239" s="46"/>
      <c r="H239" s="47"/>
    </row>
    <row r="240" spans="7:8" ht="12.75">
      <c r="G240" s="46"/>
      <c r="H240" s="47"/>
    </row>
    <row r="241" spans="7:8" ht="12.75">
      <c r="G241" s="46"/>
      <c r="H241" s="47"/>
    </row>
    <row r="242" spans="7:8" ht="12.75">
      <c r="G242" s="46"/>
      <c r="H242" s="47"/>
    </row>
    <row r="243" spans="7:8" ht="12.75">
      <c r="G243" s="46"/>
      <c r="H243" s="47"/>
    </row>
    <row r="244" spans="7:8" ht="12.75">
      <c r="G244" s="46"/>
      <c r="H244" s="47"/>
    </row>
    <row r="245" spans="7:8" ht="12.75">
      <c r="G245" s="46"/>
      <c r="H245" s="47"/>
    </row>
    <row r="246" spans="7:8" ht="12.75">
      <c r="G246" s="46"/>
      <c r="H246" s="47"/>
    </row>
    <row r="247" spans="7:8" ht="12.75">
      <c r="G247" s="46"/>
      <c r="H247" s="47"/>
    </row>
    <row r="248" spans="7:8" ht="12.75">
      <c r="G248" s="46"/>
      <c r="H248" s="47"/>
    </row>
    <row r="249" spans="7:8" ht="12.75">
      <c r="G249" s="46"/>
      <c r="H249" s="47"/>
    </row>
    <row r="250" spans="7:8" ht="12.75">
      <c r="G250" s="46"/>
      <c r="H250" s="47"/>
    </row>
    <row r="251" spans="7:8" ht="12.75">
      <c r="G251" s="46"/>
      <c r="H251" s="47"/>
    </row>
    <row r="252" spans="7:8" ht="12.75">
      <c r="G252" s="46"/>
      <c r="H252" s="47"/>
    </row>
    <row r="253" spans="7:8" ht="12.75">
      <c r="G253" s="46"/>
      <c r="H253" s="47"/>
    </row>
    <row r="254" spans="7:8" ht="12.75">
      <c r="G254" s="46"/>
      <c r="H254" s="47"/>
    </row>
    <row r="255" spans="7:8" ht="12.75">
      <c r="G255" s="46"/>
      <c r="H255" s="47"/>
    </row>
    <row r="256" spans="7:8" ht="12.75">
      <c r="G256" s="46"/>
      <c r="H256" s="47"/>
    </row>
    <row r="257" spans="7:8" ht="12.75">
      <c r="G257" s="46"/>
      <c r="H257" s="47"/>
    </row>
    <row r="258" spans="7:8" ht="12.75">
      <c r="G258" s="46"/>
      <c r="H258" s="47"/>
    </row>
    <row r="259" spans="7:8" ht="12.75">
      <c r="G259" s="46"/>
      <c r="H259" s="47"/>
    </row>
    <row r="260" spans="7:8" ht="12.75">
      <c r="G260" s="46"/>
      <c r="H260" s="47"/>
    </row>
    <row r="261" spans="7:8" ht="12.75">
      <c r="G261" s="46"/>
      <c r="H261" s="47"/>
    </row>
    <row r="262" spans="7:8" ht="12.75">
      <c r="G262" s="46"/>
      <c r="H262" s="47"/>
    </row>
    <row r="263" spans="7:8" ht="12.75">
      <c r="G263" s="46"/>
      <c r="H263" s="47"/>
    </row>
    <row r="264" spans="7:8" ht="12.75">
      <c r="G264" s="46"/>
      <c r="H264" s="47"/>
    </row>
    <row r="265" spans="7:8" ht="12.75">
      <c r="G265" s="46"/>
      <c r="H265" s="47"/>
    </row>
    <row r="266" spans="7:8" ht="12.75">
      <c r="G266" s="46"/>
      <c r="H266" s="47"/>
    </row>
    <row r="267" spans="7:8" ht="12.75">
      <c r="G267" s="46"/>
      <c r="H267" s="47"/>
    </row>
    <row r="268" spans="7:8" ht="12.75">
      <c r="G268" s="46"/>
      <c r="H268" s="47"/>
    </row>
    <row r="269" spans="7:8" ht="12.75">
      <c r="G269" s="46"/>
      <c r="H269" s="47"/>
    </row>
    <row r="270" spans="7:8" ht="12.75">
      <c r="G270" s="46"/>
      <c r="H270" s="47"/>
    </row>
    <row r="271" spans="7:8" ht="12.75">
      <c r="G271" s="46"/>
      <c r="H271" s="47"/>
    </row>
    <row r="272" spans="7:8" ht="12.75">
      <c r="G272" s="46"/>
      <c r="H272" s="47"/>
    </row>
    <row r="273" spans="7:8" ht="12.75">
      <c r="G273" s="46"/>
      <c r="H273" s="47"/>
    </row>
    <row r="274" spans="7:8" ht="12.75">
      <c r="G274" s="46"/>
      <c r="H274" s="47"/>
    </row>
    <row r="275" spans="7:8" ht="12.75">
      <c r="G275" s="46"/>
      <c r="H275" s="47"/>
    </row>
    <row r="276" spans="7:8" ht="12.75">
      <c r="G276" s="46"/>
      <c r="H276" s="47"/>
    </row>
    <row r="277" spans="7:8" ht="12.75">
      <c r="G277" s="46"/>
      <c r="H277" s="47"/>
    </row>
    <row r="278" spans="7:8" ht="12.75">
      <c r="G278" s="46"/>
      <c r="H278" s="47"/>
    </row>
    <row r="279" spans="7:8" ht="12.75">
      <c r="G279" s="46"/>
      <c r="H279" s="47"/>
    </row>
    <row r="280" spans="7:8" ht="12.75">
      <c r="G280" s="46"/>
      <c r="H280" s="47"/>
    </row>
    <row r="281" spans="7:8" ht="12.75">
      <c r="G281" s="46"/>
      <c r="H281" s="47"/>
    </row>
    <row r="282" spans="7:8" ht="12.75">
      <c r="G282" s="46"/>
      <c r="H282" s="47"/>
    </row>
    <row r="283" spans="7:8" ht="12.75">
      <c r="G283" s="46"/>
      <c r="H283" s="47"/>
    </row>
    <row r="284" spans="7:8" ht="12.75">
      <c r="G284" s="46"/>
      <c r="H284" s="47"/>
    </row>
    <row r="285" spans="7:8" ht="12.75">
      <c r="G285" s="46"/>
      <c r="H285" s="47"/>
    </row>
    <row r="286" spans="7:8" ht="12.75">
      <c r="G286" s="46"/>
      <c r="H286" s="47"/>
    </row>
    <row r="287" spans="7:8" ht="12.75">
      <c r="G287" s="46"/>
      <c r="H287" s="47"/>
    </row>
    <row r="288" spans="7:8" ht="12.75">
      <c r="G288" s="46"/>
      <c r="H288" s="47"/>
    </row>
    <row r="289" spans="7:8" ht="12.75">
      <c r="G289" s="46"/>
      <c r="H289" s="47"/>
    </row>
    <row r="290" spans="7:8" ht="12.75">
      <c r="G290" s="46"/>
      <c r="H290" s="47"/>
    </row>
    <row r="291" spans="7:8" ht="12.75">
      <c r="G291" s="46"/>
      <c r="H291" s="47"/>
    </row>
    <row r="292" spans="7:8" ht="12.75">
      <c r="G292" s="46"/>
      <c r="H292" s="47"/>
    </row>
    <row r="293" spans="7:8" ht="12.75">
      <c r="G293" s="46"/>
      <c r="H293" s="47"/>
    </row>
    <row r="294" spans="7:8" ht="12.75">
      <c r="G294" s="46"/>
      <c r="H294" s="47"/>
    </row>
    <row r="295" spans="7:8" ht="12.75">
      <c r="G295" s="46"/>
      <c r="H295" s="47"/>
    </row>
    <row r="296" spans="7:8" ht="12.75">
      <c r="G296" s="46"/>
      <c r="H296" s="47"/>
    </row>
    <row r="297" spans="7:8" ht="12.75">
      <c r="G297" s="46"/>
      <c r="H297" s="47"/>
    </row>
    <row r="298" spans="7:8" ht="12.75">
      <c r="G298" s="46"/>
      <c r="H298" s="47"/>
    </row>
    <row r="299" spans="7:8" ht="12.75">
      <c r="G299" s="46"/>
      <c r="H299" s="47"/>
    </row>
    <row r="300" spans="7:8" ht="12.75">
      <c r="G300" s="46"/>
      <c r="H300" s="47"/>
    </row>
    <row r="301" spans="7:8" ht="12.75">
      <c r="G301" s="46"/>
      <c r="H301" s="47"/>
    </row>
    <row r="302" spans="7:8" ht="12.75">
      <c r="G302" s="46"/>
      <c r="H302" s="47"/>
    </row>
    <row r="303" spans="7:8" ht="12.75">
      <c r="G303" s="46"/>
      <c r="H303" s="47"/>
    </row>
    <row r="304" spans="7:8" ht="12.75">
      <c r="G304" s="46"/>
      <c r="H304" s="47"/>
    </row>
    <row r="305" spans="7:8" ht="12.75">
      <c r="G305" s="46"/>
      <c r="H305" s="47"/>
    </row>
    <row r="306" spans="7:8" ht="12.75">
      <c r="G306" s="46"/>
      <c r="H306" s="47"/>
    </row>
    <row r="307" spans="7:8" ht="12.75">
      <c r="G307" s="46"/>
      <c r="H307" s="47"/>
    </row>
    <row r="308" spans="7:8" ht="12.75">
      <c r="G308" s="46"/>
      <c r="H308" s="47"/>
    </row>
    <row r="309" spans="7:8" ht="12.75">
      <c r="G309" s="46"/>
      <c r="H309" s="47"/>
    </row>
    <row r="310" spans="7:8" ht="12.75">
      <c r="G310" s="46"/>
      <c r="H310" s="47"/>
    </row>
    <row r="311" spans="7:8" ht="12.75">
      <c r="G311" s="46"/>
      <c r="H311" s="47"/>
    </row>
    <row r="312" spans="7:8" ht="12.75">
      <c r="G312" s="46"/>
      <c r="H312" s="47"/>
    </row>
    <row r="313" spans="7:8" ht="12.75">
      <c r="G313" s="46"/>
      <c r="H313" s="47"/>
    </row>
    <row r="314" spans="7:8" ht="12.75">
      <c r="G314" s="46"/>
      <c r="H314" s="47"/>
    </row>
    <row r="315" spans="7:8" ht="12.75">
      <c r="G315" s="46"/>
      <c r="H315" s="47"/>
    </row>
    <row r="316" spans="7:8" ht="12.75">
      <c r="G316" s="46"/>
      <c r="H316" s="47"/>
    </row>
    <row r="317" spans="7:8" ht="12.75">
      <c r="G317" s="46"/>
      <c r="H317" s="47"/>
    </row>
    <row r="318" spans="7:8" ht="12.75">
      <c r="G318" s="46"/>
      <c r="H318" s="47"/>
    </row>
    <row r="319" spans="7:8" ht="12.75">
      <c r="G319" s="46"/>
      <c r="H319" s="47"/>
    </row>
    <row r="320" spans="7:8" ht="12.75">
      <c r="G320" s="46"/>
      <c r="H320" s="47"/>
    </row>
    <row r="321" spans="7:8" ht="12.75">
      <c r="G321" s="46"/>
      <c r="H321" s="47"/>
    </row>
    <row r="322" spans="7:8" ht="12.75">
      <c r="G322" s="46"/>
      <c r="H322" s="47"/>
    </row>
    <row r="323" spans="7:8" ht="12.75">
      <c r="G323" s="46"/>
      <c r="H323" s="47"/>
    </row>
    <row r="324" spans="7:8" ht="12.75">
      <c r="G324" s="46"/>
      <c r="H324" s="47"/>
    </row>
    <row r="325" spans="7:8" ht="12.75">
      <c r="G325" s="46"/>
      <c r="H325" s="47"/>
    </row>
    <row r="326" spans="7:8" ht="12.75">
      <c r="G326" s="46"/>
      <c r="H326" s="47"/>
    </row>
    <row r="327" spans="7:8" ht="12.75">
      <c r="G327" s="46"/>
      <c r="H327" s="47"/>
    </row>
    <row r="328" spans="7:8" ht="12.75">
      <c r="G328" s="46"/>
      <c r="H328" s="47"/>
    </row>
    <row r="329" spans="7:8" ht="12.75">
      <c r="G329" s="46"/>
      <c r="H329" s="47"/>
    </row>
    <row r="330" spans="7:8" ht="12.75">
      <c r="G330" s="46"/>
      <c r="H330" s="47"/>
    </row>
    <row r="331" spans="7:8" ht="12.75">
      <c r="G331" s="46"/>
      <c r="H331" s="47"/>
    </row>
    <row r="332" spans="7:8" ht="12.75">
      <c r="G332" s="46"/>
      <c r="H332" s="47"/>
    </row>
    <row r="333" spans="7:8" ht="12.75">
      <c r="G333" s="46"/>
      <c r="H333" s="47"/>
    </row>
    <row r="334" spans="7:8" ht="12.75">
      <c r="G334" s="46"/>
      <c r="H334" s="47"/>
    </row>
    <row r="335" spans="7:8" ht="12.75">
      <c r="G335" s="46"/>
      <c r="H335" s="47"/>
    </row>
    <row r="336" spans="7:8" ht="12.75">
      <c r="G336" s="46"/>
      <c r="H336" s="47"/>
    </row>
    <row r="337" spans="7:8" ht="12.75">
      <c r="G337" s="46"/>
      <c r="H337" s="47"/>
    </row>
    <row r="338" spans="7:8" ht="12.75">
      <c r="G338" s="46"/>
      <c r="H338" s="47"/>
    </row>
    <row r="339" spans="7:8" ht="12.75">
      <c r="G339" s="46"/>
      <c r="H339" s="47"/>
    </row>
    <row r="340" spans="7:8" ht="12.75">
      <c r="G340" s="46"/>
      <c r="H340" s="47"/>
    </row>
    <row r="341" spans="7:8" ht="12.75">
      <c r="G341" s="46"/>
      <c r="H341" s="47"/>
    </row>
    <row r="342" spans="7:8" ht="12.75">
      <c r="G342" s="46"/>
      <c r="H342" s="47"/>
    </row>
    <row r="343" spans="7:8" ht="12.75">
      <c r="G343" s="46"/>
      <c r="H343" s="47"/>
    </row>
    <row r="344" spans="7:8" ht="12.75">
      <c r="G344" s="46"/>
      <c r="H344" s="47"/>
    </row>
    <row r="345" spans="7:8" ht="12.75">
      <c r="G345" s="46"/>
      <c r="H345" s="47"/>
    </row>
    <row r="346" spans="7:8" ht="12.75">
      <c r="G346" s="46"/>
      <c r="H346" s="47"/>
    </row>
    <row r="347" spans="7:8" ht="12.75">
      <c r="G347" s="46"/>
      <c r="H347" s="47"/>
    </row>
    <row r="348" spans="7:8" ht="12.75">
      <c r="G348" s="46"/>
      <c r="H348" s="47"/>
    </row>
    <row r="349" spans="7:8" ht="12.75">
      <c r="G349" s="46"/>
      <c r="H349" s="47"/>
    </row>
    <row r="350" spans="7:8" ht="12.75">
      <c r="G350" s="46"/>
      <c r="H350" s="47"/>
    </row>
    <row r="351" spans="7:8" ht="12.75">
      <c r="G351" s="46"/>
      <c r="H351" s="47"/>
    </row>
    <row r="352" spans="7:8" ht="12.75">
      <c r="G352" s="46"/>
      <c r="H352" s="47"/>
    </row>
    <row r="353" spans="7:8" ht="12.75">
      <c r="G353" s="46"/>
      <c r="H353" s="47"/>
    </row>
    <row r="354" spans="7:8" ht="12.75">
      <c r="G354" s="46"/>
      <c r="H354" s="47"/>
    </row>
    <row r="355" spans="7:8" ht="12.75">
      <c r="G355" s="46"/>
      <c r="H355" s="47"/>
    </row>
    <row r="356" spans="7:8" ht="12.75">
      <c r="G356" s="46"/>
      <c r="H356" s="47"/>
    </row>
    <row r="357" spans="7:8" ht="12.75">
      <c r="G357" s="46"/>
      <c r="H357" s="47"/>
    </row>
    <row r="358" spans="7:8" ht="12.75">
      <c r="G358" s="46"/>
      <c r="H358" s="47"/>
    </row>
    <row r="359" spans="7:8" ht="12.75">
      <c r="G359" s="46"/>
      <c r="H359" s="47"/>
    </row>
    <row r="360" spans="7:8" ht="12.75">
      <c r="G360" s="46"/>
      <c r="H360" s="47"/>
    </row>
    <row r="361" spans="7:8" ht="12.75">
      <c r="G361" s="46"/>
      <c r="H361" s="47"/>
    </row>
    <row r="362" spans="7:8" ht="12.75">
      <c r="G362" s="46"/>
      <c r="H362" s="47"/>
    </row>
    <row r="363" spans="7:8" ht="12.75">
      <c r="G363" s="46"/>
      <c r="H363" s="47"/>
    </row>
    <row r="364" spans="7:8" ht="12.75">
      <c r="G364" s="46"/>
      <c r="H364" s="47"/>
    </row>
    <row r="365" spans="7:8" ht="12.75">
      <c r="G365" s="46"/>
      <c r="H365" s="47"/>
    </row>
    <row r="366" spans="7:8" ht="12.75">
      <c r="G366" s="46"/>
      <c r="H366" s="47"/>
    </row>
    <row r="367" spans="7:8" ht="12.75">
      <c r="G367" s="46"/>
      <c r="H367" s="47"/>
    </row>
    <row r="368" spans="7:8" ht="12.75">
      <c r="G368" s="46"/>
      <c r="H368" s="47"/>
    </row>
    <row r="369" spans="7:8" ht="12.75">
      <c r="G369" s="46"/>
      <c r="H369" s="47"/>
    </row>
    <row r="370" spans="7:8" ht="12.75">
      <c r="G370" s="46"/>
      <c r="H370" s="47"/>
    </row>
    <row r="371" spans="7:8" ht="12.75">
      <c r="G371" s="46"/>
      <c r="H371" s="47"/>
    </row>
    <row r="372" spans="7:8" ht="12.75">
      <c r="G372" s="46"/>
      <c r="H372" s="47"/>
    </row>
    <row r="373" spans="7:8" ht="12.75">
      <c r="G373" s="46"/>
      <c r="H373" s="47"/>
    </row>
    <row r="374" spans="7:8" ht="12.75">
      <c r="G374" s="46"/>
      <c r="H374" s="47"/>
    </row>
    <row r="375" spans="7:8" ht="12.75">
      <c r="G375" s="46"/>
      <c r="H375" s="47"/>
    </row>
    <row r="376" spans="7:8" ht="12.75">
      <c r="G376" s="46"/>
      <c r="H376" s="47"/>
    </row>
    <row r="377" spans="7:8" ht="12.75">
      <c r="G377" s="46"/>
      <c r="H377" s="47"/>
    </row>
    <row r="378" spans="7:8" ht="12.75">
      <c r="G378" s="46"/>
      <c r="H378" s="47"/>
    </row>
    <row r="379" spans="7:8" ht="12.75">
      <c r="G379" s="46"/>
      <c r="H379" s="47"/>
    </row>
    <row r="380" spans="7:8" ht="12.75">
      <c r="G380" s="46"/>
      <c r="H380" s="47"/>
    </row>
    <row r="381" spans="7:8" ht="12.75">
      <c r="G381" s="46"/>
      <c r="H381" s="47"/>
    </row>
    <row r="382" spans="7:8" ht="12.75">
      <c r="G382" s="46"/>
      <c r="H382" s="47"/>
    </row>
    <row r="383" spans="7:8" ht="12.75">
      <c r="G383" s="46"/>
      <c r="H383" s="47"/>
    </row>
    <row r="384" spans="7:8" ht="12.75">
      <c r="G384" s="46"/>
      <c r="H384" s="47"/>
    </row>
    <row r="385" spans="7:8" ht="12.75">
      <c r="G385" s="46"/>
      <c r="H385" s="47"/>
    </row>
    <row r="386" spans="7:8" ht="12.75">
      <c r="G386" s="46"/>
      <c r="H386" s="47"/>
    </row>
    <row r="387" spans="7:8" ht="12.75">
      <c r="G387" s="46"/>
      <c r="H387" s="47"/>
    </row>
    <row r="388" spans="7:8" ht="12.75">
      <c r="G388" s="46"/>
      <c r="H388" s="47"/>
    </row>
    <row r="389" spans="7:8" ht="12.75">
      <c r="G389" s="46"/>
      <c r="H389" s="47"/>
    </row>
    <row r="390" spans="7:8" ht="12.75">
      <c r="G390" s="46"/>
      <c r="H390" s="47"/>
    </row>
    <row r="391" spans="7:8" ht="12.75">
      <c r="G391" s="46"/>
      <c r="H391" s="47"/>
    </row>
    <row r="392" spans="7:8" ht="12.75">
      <c r="G392" s="46"/>
      <c r="H392" s="47"/>
    </row>
    <row r="393" spans="7:8" ht="12.75">
      <c r="G393" s="46"/>
      <c r="H393" s="47"/>
    </row>
    <row r="394" spans="7:8" ht="12.75">
      <c r="G394" s="46"/>
      <c r="H394" s="47"/>
    </row>
    <row r="395" spans="7:8" ht="12.75">
      <c r="G395" s="46"/>
      <c r="H395" s="47"/>
    </row>
    <row r="396" spans="7:8" ht="12.75">
      <c r="G396" s="46"/>
      <c r="H396" s="47"/>
    </row>
    <row r="397" spans="7:8" ht="12.75">
      <c r="G397" s="46"/>
      <c r="H397" s="47"/>
    </row>
    <row r="398" spans="7:8" ht="12.75">
      <c r="G398" s="46"/>
      <c r="H398" s="47"/>
    </row>
    <row r="399" spans="7:8" ht="12.75">
      <c r="G399" s="46"/>
      <c r="H399" s="47"/>
    </row>
    <row r="400" spans="7:8" ht="12.75">
      <c r="G400" s="46"/>
      <c r="H400" s="47"/>
    </row>
    <row r="401" spans="7:8" ht="12.75">
      <c r="G401" s="46"/>
      <c r="H401" s="47"/>
    </row>
    <row r="402" spans="7:8" ht="12.75">
      <c r="G402" s="46"/>
      <c r="H402" s="47"/>
    </row>
    <row r="403" spans="7:8" ht="12.75">
      <c r="G403" s="46"/>
      <c r="H403" s="47"/>
    </row>
    <row r="404" spans="7:8" ht="12.75">
      <c r="G404" s="46"/>
      <c r="H404" s="47"/>
    </row>
    <row r="405" spans="7:8" ht="12.75">
      <c r="G405" s="46"/>
      <c r="H405" s="47"/>
    </row>
    <row r="406" spans="7:8" ht="12.75">
      <c r="G406" s="46"/>
      <c r="H406" s="47"/>
    </row>
    <row r="407" spans="7:8" ht="12.75">
      <c r="G407" s="46"/>
      <c r="H407" s="47"/>
    </row>
    <row r="408" spans="7:8" ht="12.75">
      <c r="G408" s="46"/>
      <c r="H408" s="47"/>
    </row>
    <row r="409" spans="7:8" ht="12.75">
      <c r="G409" s="46"/>
      <c r="H409" s="47"/>
    </row>
    <row r="410" spans="7:8" ht="12.75">
      <c r="G410" s="46"/>
      <c r="H410" s="47"/>
    </row>
    <row r="411" spans="7:8" ht="12.75">
      <c r="G411" s="46"/>
      <c r="H411" s="47"/>
    </row>
    <row r="412" spans="7:8" ht="12.75">
      <c r="G412" s="46"/>
      <c r="H412" s="47"/>
    </row>
    <row r="413" spans="7:8" ht="12.75">
      <c r="G413" s="46"/>
      <c r="H413" s="47"/>
    </row>
    <row r="414" spans="7:8" ht="12.75">
      <c r="G414" s="46"/>
      <c r="H414" s="47"/>
    </row>
    <row r="415" spans="7:8" ht="12.75">
      <c r="G415" s="46"/>
      <c r="H415" s="47"/>
    </row>
    <row r="416" spans="7:8" ht="12.75">
      <c r="G416" s="46"/>
      <c r="H416" s="47"/>
    </row>
    <row r="417" spans="7:8" ht="12.75">
      <c r="G417" s="46"/>
      <c r="H417" s="47"/>
    </row>
    <row r="418" spans="7:8" ht="12.75">
      <c r="G418" s="46"/>
      <c r="H418" s="47"/>
    </row>
    <row r="419" spans="7:8" ht="12.75">
      <c r="G419" s="46"/>
      <c r="H419" s="47"/>
    </row>
    <row r="420" spans="7:8" ht="12.75">
      <c r="G420" s="46"/>
      <c r="H420" s="47"/>
    </row>
    <row r="421" spans="7:8" ht="12.75">
      <c r="G421" s="46"/>
      <c r="H421" s="47"/>
    </row>
    <row r="422" spans="7:8" ht="12.75">
      <c r="G422" s="46"/>
      <c r="H422" s="47"/>
    </row>
    <row r="423" spans="7:8" ht="12.75">
      <c r="G423" s="46"/>
      <c r="H423" s="47"/>
    </row>
    <row r="424" spans="7:8" ht="12.75">
      <c r="G424" s="46"/>
      <c r="H424" s="47"/>
    </row>
    <row r="425" spans="7:8" ht="12.75">
      <c r="G425" s="46"/>
      <c r="H425" s="47"/>
    </row>
    <row r="426" spans="7:8" ht="12.75">
      <c r="G426" s="46"/>
      <c r="H426" s="47"/>
    </row>
    <row r="427" spans="7:8" ht="12.75">
      <c r="G427" s="46"/>
      <c r="H427" s="47"/>
    </row>
    <row r="428" spans="7:8" ht="12.75">
      <c r="G428" s="46"/>
      <c r="H428" s="47"/>
    </row>
    <row r="429" spans="7:8" ht="12.75">
      <c r="G429" s="46"/>
      <c r="H429" s="47"/>
    </row>
    <row r="430" spans="7:8" ht="12.75">
      <c r="G430" s="46"/>
      <c r="H430" s="47"/>
    </row>
    <row r="431" spans="7:8" ht="12.75">
      <c r="G431" s="46"/>
      <c r="H431" s="47"/>
    </row>
    <row r="432" spans="7:8" ht="12.75">
      <c r="G432" s="46"/>
      <c r="H432" s="47"/>
    </row>
    <row r="433" spans="7:8" ht="12.75">
      <c r="G433" s="46"/>
      <c r="H433" s="47"/>
    </row>
    <row r="434" spans="7:8" ht="12.75">
      <c r="G434" s="46"/>
      <c r="H434" s="47"/>
    </row>
    <row r="435" spans="7:8" ht="12.75">
      <c r="G435" s="46"/>
      <c r="H435" s="47"/>
    </row>
    <row r="436" spans="7:8" ht="12.75">
      <c r="G436" s="46"/>
      <c r="H436" s="47"/>
    </row>
    <row r="437" spans="7:8" ht="12.75">
      <c r="G437" s="46"/>
      <c r="H437" s="47"/>
    </row>
    <row r="438" spans="7:8" ht="12.75">
      <c r="G438" s="46"/>
      <c r="H438" s="47"/>
    </row>
    <row r="439" spans="7:8" ht="12.75">
      <c r="G439" s="46"/>
      <c r="H439" s="47"/>
    </row>
    <row r="440" spans="7:8" ht="12.75">
      <c r="G440" s="46"/>
      <c r="H440" s="47"/>
    </row>
    <row r="441" spans="7:8" ht="12.75">
      <c r="G441" s="46"/>
      <c r="H441" s="47"/>
    </row>
    <row r="442" spans="7:8" ht="12.75">
      <c r="G442" s="46"/>
      <c r="H442" s="47"/>
    </row>
    <row r="443" spans="7:8" ht="12.75">
      <c r="G443" s="46"/>
      <c r="H443" s="47"/>
    </row>
    <row r="444" spans="7:8" ht="12.75">
      <c r="G444" s="46"/>
      <c r="H444" s="47"/>
    </row>
    <row r="445" spans="7:8" ht="12.75">
      <c r="G445" s="46"/>
      <c r="H445" s="47"/>
    </row>
    <row r="446" spans="7:8" ht="12.75">
      <c r="G446" s="46"/>
      <c r="H446" s="47"/>
    </row>
    <row r="447" spans="7:8" ht="12.75">
      <c r="G447" s="46"/>
      <c r="H447" s="47"/>
    </row>
    <row r="448" spans="7:8" ht="12.75">
      <c r="G448" s="46"/>
      <c r="H448" s="47"/>
    </row>
    <row r="449" spans="7:8" ht="12.75">
      <c r="G449" s="46"/>
      <c r="H449" s="47"/>
    </row>
    <row r="450" spans="7:8" ht="12.75">
      <c r="G450" s="46"/>
      <c r="H450" s="47"/>
    </row>
    <row r="451" spans="7:8" ht="12.75">
      <c r="G451" s="46"/>
      <c r="H451" s="47"/>
    </row>
    <row r="452" spans="7:8" ht="12.75">
      <c r="G452" s="46"/>
      <c r="H452" s="47"/>
    </row>
    <row r="453" spans="7:8" ht="12.75">
      <c r="G453" s="46"/>
      <c r="H453" s="47"/>
    </row>
    <row r="454" spans="7:8" ht="12.75">
      <c r="G454" s="46"/>
      <c r="H454" s="47"/>
    </row>
    <row r="455" spans="7:8" ht="12.75">
      <c r="G455" s="46"/>
      <c r="H455" s="47"/>
    </row>
    <row r="456" spans="7:8" ht="12.75">
      <c r="G456" s="46"/>
      <c r="H456" s="47"/>
    </row>
    <row r="457" spans="7:8" ht="12.75">
      <c r="G457" s="46"/>
      <c r="H457" s="47"/>
    </row>
    <row r="458" spans="7:8" ht="12.75">
      <c r="G458" s="46"/>
      <c r="H458" s="47"/>
    </row>
    <row r="459" spans="7:8" ht="12.75">
      <c r="G459" s="46"/>
      <c r="H459" s="47"/>
    </row>
    <row r="460" spans="7:8" ht="12.75">
      <c r="G460" s="46"/>
      <c r="H460" s="47"/>
    </row>
    <row r="461" spans="7:8" ht="12.75">
      <c r="G461" s="46"/>
      <c r="H461" s="47"/>
    </row>
    <row r="462" spans="7:8" ht="12.75">
      <c r="G462" s="46"/>
      <c r="H462" s="47"/>
    </row>
    <row r="463" spans="7:8" ht="12.75">
      <c r="G463" s="46"/>
      <c r="H463" s="47"/>
    </row>
    <row r="464" spans="7:8" ht="12.75">
      <c r="G464" s="46"/>
      <c r="H464" s="47"/>
    </row>
    <row r="465" spans="7:8" ht="12.75">
      <c r="G465" s="46"/>
      <c r="H465" s="47"/>
    </row>
    <row r="466" spans="7:8" ht="12.75">
      <c r="G466" s="46"/>
      <c r="H466" s="47"/>
    </row>
    <row r="467" spans="7:8" ht="12.75">
      <c r="G467" s="46"/>
      <c r="H467" s="47"/>
    </row>
    <row r="468" spans="7:8" ht="12.75">
      <c r="G468" s="46"/>
      <c r="H468" s="47"/>
    </row>
    <row r="469" spans="7:8" ht="12.75">
      <c r="G469" s="46"/>
      <c r="H469" s="47"/>
    </row>
    <row r="470" spans="7:8" ht="12.75">
      <c r="G470" s="46"/>
      <c r="H470" s="47"/>
    </row>
    <row r="471" spans="7:8" ht="12.75">
      <c r="G471" s="46"/>
      <c r="H471" s="47"/>
    </row>
    <row r="472" spans="7:8" ht="12.75">
      <c r="G472" s="46"/>
      <c r="H472" s="47"/>
    </row>
    <row r="473" spans="7:8" ht="12.75">
      <c r="G473" s="46"/>
      <c r="H473" s="47"/>
    </row>
    <row r="474" spans="7:8" ht="12.75">
      <c r="G474" s="46"/>
      <c r="H474" s="47"/>
    </row>
    <row r="475" spans="7:8" ht="12.75">
      <c r="G475" s="46"/>
      <c r="H475" s="47"/>
    </row>
    <row r="476" spans="7:8" ht="12.75">
      <c r="G476" s="46"/>
      <c r="H476" s="47"/>
    </row>
    <row r="477" spans="7:8" ht="12.75">
      <c r="G477" s="46"/>
      <c r="H477" s="47"/>
    </row>
    <row r="478" spans="7:8" ht="12.75">
      <c r="G478" s="46"/>
      <c r="H478" s="47"/>
    </row>
    <row r="479" spans="7:8" ht="12.75">
      <c r="G479" s="46"/>
      <c r="H479" s="47"/>
    </row>
    <row r="480" spans="7:8" ht="12.75">
      <c r="G480" s="46"/>
      <c r="H480" s="47"/>
    </row>
    <row r="481" spans="7:8" ht="12.75">
      <c r="G481" s="46"/>
      <c r="H481" s="47"/>
    </row>
    <row r="482" spans="7:8" ht="12.75">
      <c r="G482" s="46"/>
      <c r="H482" s="47"/>
    </row>
    <row r="483" spans="7:8" ht="12.75">
      <c r="G483" s="46"/>
      <c r="H483" s="47"/>
    </row>
    <row r="484" spans="7:8" ht="12.75">
      <c r="G484" s="46"/>
      <c r="H484" s="47"/>
    </row>
    <row r="485" spans="7:8" ht="12.75">
      <c r="G485" s="46"/>
      <c r="H485" s="47"/>
    </row>
    <row r="486" spans="7:8" ht="12.75">
      <c r="G486" s="46"/>
      <c r="H486" s="47"/>
    </row>
    <row r="487" spans="7:8" ht="12.75">
      <c r="G487" s="46"/>
      <c r="H487" s="47"/>
    </row>
    <row r="488" spans="7:8" ht="12.75">
      <c r="G488" s="46"/>
      <c r="H488" s="47"/>
    </row>
    <row r="489" spans="7:8" ht="12.75">
      <c r="G489" s="46"/>
      <c r="H489" s="47"/>
    </row>
    <row r="490" spans="7:8" ht="12.75">
      <c r="G490" s="46"/>
      <c r="H490" s="47"/>
    </row>
    <row r="491" spans="7:8" ht="12.75">
      <c r="G491" s="46"/>
      <c r="H491" s="47"/>
    </row>
    <row r="492" spans="7:8" ht="12.75">
      <c r="G492" s="46"/>
      <c r="H492" s="47"/>
    </row>
    <row r="493" spans="7:8" ht="12.75">
      <c r="G493" s="46"/>
      <c r="H493" s="47"/>
    </row>
    <row r="494" spans="7:8" ht="12.75">
      <c r="G494" s="46"/>
      <c r="H494" s="47"/>
    </row>
    <row r="495" spans="7:8" ht="12.75">
      <c r="G495" s="46"/>
      <c r="H495" s="47"/>
    </row>
    <row r="496" spans="7:8" ht="12.75">
      <c r="G496" s="46"/>
      <c r="H496" s="47"/>
    </row>
    <row r="497" spans="7:8" ht="12.75">
      <c r="G497" s="46"/>
      <c r="H497" s="47"/>
    </row>
    <row r="498" spans="7:8" ht="12.75">
      <c r="G498" s="46"/>
      <c r="H498" s="47"/>
    </row>
    <row r="499" spans="7:8" ht="12.75">
      <c r="G499" s="46"/>
      <c r="H499" s="47"/>
    </row>
    <row r="500" spans="7:8" ht="12.75">
      <c r="G500" s="46"/>
      <c r="H500" s="47"/>
    </row>
    <row r="501" spans="7:8" ht="12.75">
      <c r="G501" s="46"/>
      <c r="H501" s="47"/>
    </row>
    <row r="502" spans="7:8" ht="12.75">
      <c r="G502" s="46"/>
      <c r="H502" s="47"/>
    </row>
    <row r="503" spans="7:8" ht="12.75">
      <c r="G503" s="46"/>
      <c r="H503" s="47"/>
    </row>
    <row r="504" spans="7:8" ht="12.75">
      <c r="G504" s="46"/>
      <c r="H504" s="47"/>
    </row>
    <row r="505" spans="7:8" ht="12.75">
      <c r="G505" s="46"/>
      <c r="H505" s="47"/>
    </row>
    <row r="506" spans="7:8" ht="12.75">
      <c r="G506" s="46"/>
      <c r="H506" s="47"/>
    </row>
    <row r="507" spans="7:8" ht="12.75">
      <c r="G507" s="46"/>
      <c r="H507" s="47"/>
    </row>
    <row r="508" spans="7:8" ht="12.75">
      <c r="G508" s="46"/>
      <c r="H508" s="47"/>
    </row>
    <row r="509" spans="7:8" ht="12.75">
      <c r="G509" s="46"/>
      <c r="H509" s="47"/>
    </row>
    <row r="510" spans="7:8" ht="12.75">
      <c r="G510" s="46"/>
      <c r="H510" s="47"/>
    </row>
    <row r="511" spans="7:8" ht="12.75">
      <c r="G511" s="46"/>
      <c r="H511" s="47"/>
    </row>
    <row r="512" spans="7:8" ht="12.75">
      <c r="G512" s="46"/>
      <c r="H512" s="47"/>
    </row>
    <row r="513" spans="7:8" ht="12.75">
      <c r="G513" s="46"/>
      <c r="H513" s="47"/>
    </row>
    <row r="514" spans="7:8" ht="12.75">
      <c r="G514" s="46"/>
      <c r="H514" s="47"/>
    </row>
    <row r="515" spans="7:8" ht="12.75">
      <c r="G515" s="46"/>
      <c r="H515" s="47"/>
    </row>
    <row r="516" spans="7:8" ht="12.75">
      <c r="G516" s="46"/>
      <c r="H516" s="47"/>
    </row>
    <row r="517" spans="7:8" ht="12.75">
      <c r="G517" s="46"/>
      <c r="H517" s="47"/>
    </row>
    <row r="518" spans="7:8" ht="12.75">
      <c r="G518" s="46"/>
      <c r="H518" s="47"/>
    </row>
    <row r="519" spans="7:8" ht="12.75">
      <c r="G519" s="46"/>
      <c r="H519" s="47"/>
    </row>
    <row r="520" spans="7:8" ht="12.75">
      <c r="G520" s="46"/>
      <c r="H520" s="47"/>
    </row>
    <row r="521" spans="7:8" ht="12.75">
      <c r="G521" s="46"/>
      <c r="H521" s="47"/>
    </row>
    <row r="522" spans="7:8" ht="12.75">
      <c r="G522" s="46"/>
      <c r="H522" s="47"/>
    </row>
    <row r="523" spans="7:8" ht="12.75">
      <c r="G523" s="46"/>
      <c r="H523" s="47"/>
    </row>
    <row r="524" spans="7:8" ht="12.75">
      <c r="G524" s="46"/>
      <c r="H524" s="47"/>
    </row>
    <row r="525" spans="7:8" ht="12.75">
      <c r="G525" s="46"/>
      <c r="H525" s="47"/>
    </row>
    <row r="526" spans="7:8" ht="12.75">
      <c r="G526" s="46"/>
      <c r="H526" s="47"/>
    </row>
    <row r="527" spans="7:8" ht="12.75">
      <c r="G527" s="46"/>
      <c r="H527" s="47"/>
    </row>
    <row r="528" spans="7:8" ht="12.75">
      <c r="G528" s="46"/>
      <c r="H528" s="47"/>
    </row>
    <row r="529" spans="7:8" ht="12.75">
      <c r="G529" s="46"/>
      <c r="H529" s="47"/>
    </row>
    <row r="530" spans="7:8" ht="12.75">
      <c r="G530" s="46"/>
      <c r="H530" s="47"/>
    </row>
    <row r="531" spans="7:8" ht="12.75">
      <c r="G531" s="46"/>
      <c r="H531" s="47"/>
    </row>
    <row r="532" spans="7:8" ht="12.75">
      <c r="G532" s="46"/>
      <c r="H532" s="47"/>
    </row>
    <row r="533" spans="7:8" ht="12.75">
      <c r="G533" s="46"/>
      <c r="H533" s="47"/>
    </row>
    <row r="534" spans="7:8" ht="12.75">
      <c r="G534" s="46"/>
      <c r="H534" s="47"/>
    </row>
    <row r="535" spans="7:8" ht="12.75">
      <c r="G535" s="46"/>
      <c r="H535" s="47"/>
    </row>
    <row r="536" spans="7:8" ht="12.75">
      <c r="G536" s="46"/>
      <c r="H536" s="47"/>
    </row>
    <row r="537" spans="7:8" ht="12.75">
      <c r="G537" s="46"/>
      <c r="H537" s="47"/>
    </row>
    <row r="538" spans="7:8" ht="12.75">
      <c r="G538" s="46"/>
      <c r="H538" s="47"/>
    </row>
    <row r="539" spans="7:8" ht="12.75">
      <c r="G539" s="46"/>
      <c r="H539" s="47"/>
    </row>
    <row r="540" spans="7:8" ht="12.75">
      <c r="G540" s="46"/>
      <c r="H540" s="47"/>
    </row>
    <row r="541" spans="7:8" ht="12.75">
      <c r="G541" s="46"/>
      <c r="H541" s="47"/>
    </row>
    <row r="542" spans="7:8" ht="12.75">
      <c r="G542" s="46"/>
      <c r="H542" s="47"/>
    </row>
    <row r="543" spans="7:8" ht="12.75">
      <c r="G543" s="46"/>
      <c r="H543" s="47"/>
    </row>
    <row r="544" spans="7:8" ht="12.75">
      <c r="G544" s="46"/>
      <c r="H544" s="47"/>
    </row>
    <row r="545" spans="7:8" ht="12.75">
      <c r="G545" s="46"/>
      <c r="H545" s="47"/>
    </row>
    <row r="546" spans="7:8" ht="12.75">
      <c r="G546" s="46"/>
      <c r="H546" s="47"/>
    </row>
    <row r="547" spans="7:8" ht="12.75">
      <c r="G547" s="46"/>
      <c r="H547" s="47"/>
    </row>
    <row r="548" spans="7:8" ht="12.75">
      <c r="G548" s="46"/>
      <c r="H548" s="47"/>
    </row>
    <row r="549" spans="7:8" ht="12.75">
      <c r="G549" s="46"/>
      <c r="H549" s="47"/>
    </row>
    <row r="550" spans="7:8" ht="12.75">
      <c r="G550" s="46"/>
      <c r="H550" s="47"/>
    </row>
    <row r="551" spans="7:8" ht="12.75">
      <c r="G551" s="46"/>
      <c r="H551" s="47"/>
    </row>
    <row r="552" spans="7:8" ht="12.75">
      <c r="G552" s="46"/>
      <c r="H552" s="47"/>
    </row>
    <row r="553" spans="7:8" ht="12.75">
      <c r="G553" s="46"/>
      <c r="H553" s="47"/>
    </row>
    <row r="554" spans="7:8" ht="12.75">
      <c r="G554" s="46"/>
      <c r="H554" s="47"/>
    </row>
    <row r="555" spans="7:8" ht="12.75">
      <c r="G555" s="46"/>
      <c r="H555" s="47"/>
    </row>
    <row r="556" spans="7:8" ht="12.75">
      <c r="G556" s="46"/>
      <c r="H556" s="47"/>
    </row>
    <row r="557" spans="7:8" ht="12.75">
      <c r="G557" s="46"/>
      <c r="H557" s="47"/>
    </row>
    <row r="558" spans="7:8" ht="12.75">
      <c r="G558" s="46"/>
      <c r="H558" s="47"/>
    </row>
    <row r="559" spans="7:8" ht="12.75">
      <c r="G559" s="46"/>
      <c r="H559" s="47"/>
    </row>
    <row r="560" spans="7:8" ht="12.75">
      <c r="G560" s="46"/>
      <c r="H560" s="47"/>
    </row>
    <row r="561" spans="7:8" ht="12.75">
      <c r="G561" s="46"/>
      <c r="H561" s="47"/>
    </row>
    <row r="562" spans="7:8" ht="12.75">
      <c r="G562" s="46"/>
      <c r="H562" s="47"/>
    </row>
    <row r="563" spans="7:8" ht="12.75">
      <c r="G563" s="46"/>
      <c r="H563" s="47"/>
    </row>
    <row r="564" spans="7:8" ht="12.75">
      <c r="G564" s="46"/>
      <c r="H564" s="47"/>
    </row>
    <row r="565" spans="7:8" ht="12.75">
      <c r="G565" s="46"/>
      <c r="H565" s="47"/>
    </row>
    <row r="566" spans="7:8" ht="12.75">
      <c r="G566" s="46"/>
      <c r="H566" s="47"/>
    </row>
    <row r="567" spans="7:8" ht="12.75">
      <c r="G567" s="46"/>
      <c r="H567" s="47"/>
    </row>
    <row r="568" spans="7:8" ht="12.75">
      <c r="G568" s="46"/>
      <c r="H568" s="47"/>
    </row>
    <row r="569" spans="7:8" ht="12.75">
      <c r="G569" s="46"/>
      <c r="H569" s="47"/>
    </row>
    <row r="570" spans="7:8" ht="12.75">
      <c r="G570" s="46"/>
      <c r="H570" s="47"/>
    </row>
    <row r="571" spans="7:8" ht="12.75">
      <c r="G571" s="46"/>
      <c r="H571" s="47"/>
    </row>
    <row r="572" spans="7:8" ht="12.75">
      <c r="G572" s="46"/>
      <c r="H572" s="47"/>
    </row>
    <row r="573" spans="7:8" ht="12.75">
      <c r="G573" s="46"/>
      <c r="H573" s="47"/>
    </row>
    <row r="574" spans="7:8" ht="12.75">
      <c r="G574" s="46"/>
      <c r="H574" s="47"/>
    </row>
    <row r="575" spans="7:8" ht="12.75">
      <c r="G575" s="46"/>
      <c r="H575" s="47"/>
    </row>
    <row r="576" spans="7:8" ht="12.75">
      <c r="G576" s="46"/>
      <c r="H576" s="47"/>
    </row>
    <row r="577" spans="7:8" ht="12.75">
      <c r="G577" s="46"/>
      <c r="H577" s="47"/>
    </row>
    <row r="578" spans="7:8" ht="12.75">
      <c r="G578" s="46"/>
      <c r="H578" s="47"/>
    </row>
    <row r="579" spans="7:8" ht="12.75">
      <c r="G579" s="46"/>
      <c r="H579" s="47"/>
    </row>
    <row r="580" spans="7:8" ht="12.75">
      <c r="G580" s="46"/>
      <c r="H580" s="47"/>
    </row>
    <row r="581" spans="7:8" ht="12.75">
      <c r="G581" s="46"/>
      <c r="H581" s="47"/>
    </row>
    <row r="582" spans="7:8" ht="12.75">
      <c r="G582" s="46"/>
      <c r="H582" s="47"/>
    </row>
    <row r="583" spans="7:8" ht="12.75">
      <c r="G583" s="46"/>
      <c r="H583" s="47"/>
    </row>
    <row r="584" spans="7:8" ht="12.75">
      <c r="G584" s="46"/>
      <c r="H584" s="47"/>
    </row>
    <row r="585" spans="7:8" ht="12.75">
      <c r="G585" s="46"/>
      <c r="H585" s="47"/>
    </row>
    <row r="586" spans="7:8" ht="12.75">
      <c r="G586" s="46"/>
      <c r="H586" s="47"/>
    </row>
    <row r="587" spans="7:8" ht="12.75">
      <c r="G587" s="46"/>
      <c r="H587" s="47"/>
    </row>
    <row r="588" spans="7:8" ht="12.75">
      <c r="G588" s="46"/>
      <c r="H588" s="47"/>
    </row>
    <row r="589" spans="7:8" ht="12.75">
      <c r="G589" s="46"/>
      <c r="H589" s="47"/>
    </row>
    <row r="590" spans="7:8" ht="12.75">
      <c r="G590" s="46"/>
      <c r="H590" s="47"/>
    </row>
    <row r="591" spans="7:8" ht="12.75">
      <c r="G591" s="46"/>
      <c r="H591" s="47"/>
    </row>
    <row r="592" spans="7:8" ht="12.75">
      <c r="G592" s="46"/>
      <c r="H592" s="47"/>
    </row>
    <row r="593" spans="7:8" ht="12.75">
      <c r="G593" s="46"/>
      <c r="H593" s="47"/>
    </row>
    <row r="594" spans="7:8" ht="12.75">
      <c r="G594" s="46"/>
      <c r="H594" s="47"/>
    </row>
    <row r="595" spans="7:8" ht="12.75">
      <c r="G595" s="46"/>
      <c r="H595" s="47"/>
    </row>
    <row r="596" spans="7:8" ht="12.75">
      <c r="G596" s="46"/>
      <c r="H596" s="47"/>
    </row>
    <row r="597" spans="7:8" ht="12.75">
      <c r="G597" s="46"/>
      <c r="H597" s="47"/>
    </row>
    <row r="598" spans="7:8" ht="12.75">
      <c r="G598" s="46"/>
      <c r="H598" s="47"/>
    </row>
    <row r="599" spans="7:8" ht="12.75">
      <c r="G599" s="46"/>
      <c r="H599" s="47"/>
    </row>
    <row r="600" spans="7:8" ht="12.75">
      <c r="G600" s="46"/>
      <c r="H600" s="47"/>
    </row>
    <row r="601" spans="7:8" ht="12.75">
      <c r="G601" s="46"/>
      <c r="H601" s="47"/>
    </row>
    <row r="602" spans="7:8" ht="12.75">
      <c r="G602" s="46"/>
      <c r="H602" s="47"/>
    </row>
    <row r="603" spans="7:8" ht="12.75">
      <c r="G603" s="46"/>
      <c r="H603" s="47"/>
    </row>
    <row r="604" spans="7:8" ht="12.75">
      <c r="G604" s="46"/>
      <c r="H604" s="47"/>
    </row>
    <row r="605" spans="7:8" ht="12.75">
      <c r="G605" s="46"/>
      <c r="H605" s="47"/>
    </row>
    <row r="606" spans="7:8" ht="12.75">
      <c r="G606" s="46"/>
      <c r="H606" s="47"/>
    </row>
    <row r="607" spans="7:8" ht="12.75">
      <c r="G607" s="46"/>
      <c r="H607" s="47"/>
    </row>
    <row r="608" spans="7:8" ht="12.75">
      <c r="G608" s="46"/>
      <c r="H608" s="47"/>
    </row>
    <row r="609" spans="7:8" ht="12.75">
      <c r="G609" s="46"/>
      <c r="H609" s="47"/>
    </row>
    <row r="610" spans="7:8" ht="12.75">
      <c r="G610" s="46"/>
      <c r="H610" s="47"/>
    </row>
    <row r="611" spans="7:8" ht="12.75">
      <c r="G611" s="46"/>
      <c r="H611" s="47"/>
    </row>
    <row r="612" spans="7:8" ht="12.75">
      <c r="G612" s="46"/>
      <c r="H612" s="47"/>
    </row>
    <row r="613" spans="7:8" ht="12.75">
      <c r="G613" s="46"/>
      <c r="H613" s="47"/>
    </row>
    <row r="614" spans="7:8" ht="12.75">
      <c r="G614" s="46"/>
      <c r="H614" s="47"/>
    </row>
    <row r="615" spans="7:8" ht="12.75">
      <c r="G615" s="46"/>
      <c r="H615" s="47"/>
    </row>
    <row r="616" spans="7:8" ht="12.75">
      <c r="G616" s="46"/>
      <c r="H616" s="47"/>
    </row>
    <row r="617" spans="7:8" ht="12.75">
      <c r="G617" s="46"/>
      <c r="H617" s="47"/>
    </row>
    <row r="618" spans="7:8" ht="12.75">
      <c r="G618" s="46"/>
      <c r="H618" s="47"/>
    </row>
    <row r="619" spans="7:8" ht="12.75">
      <c r="G619" s="46"/>
      <c r="H619" s="47"/>
    </row>
    <row r="620" spans="7:8" ht="12.75">
      <c r="G620" s="46"/>
      <c r="H620" s="47"/>
    </row>
    <row r="621" spans="7:8" ht="12.75">
      <c r="G621" s="46"/>
      <c r="H621" s="47"/>
    </row>
    <row r="622" spans="7:8" ht="12.75">
      <c r="G622" s="46"/>
      <c r="H622" s="47"/>
    </row>
    <row r="623" spans="7:8" ht="12.75">
      <c r="G623" s="46"/>
      <c r="H623" s="47"/>
    </row>
    <row r="624" spans="7:8" ht="12.75">
      <c r="G624" s="46"/>
      <c r="H624" s="47"/>
    </row>
    <row r="625" spans="7:8" ht="12.75">
      <c r="G625" s="46"/>
      <c r="H625" s="47"/>
    </row>
    <row r="626" spans="7:8" ht="12.75">
      <c r="G626" s="46"/>
      <c r="H626" s="47"/>
    </row>
    <row r="627" spans="7:8" ht="12.75">
      <c r="G627" s="46"/>
      <c r="H627" s="47"/>
    </row>
    <row r="628" spans="7:8" ht="12.75">
      <c r="G628" s="46"/>
      <c r="H628" s="47"/>
    </row>
    <row r="629" spans="7:8" ht="12.75">
      <c r="G629" s="46"/>
      <c r="H629" s="47"/>
    </row>
    <row r="630" spans="7:8" ht="12.75">
      <c r="G630" s="46"/>
      <c r="H630" s="47"/>
    </row>
    <row r="631" spans="7:8" ht="12.75">
      <c r="G631" s="46"/>
      <c r="H631" s="47"/>
    </row>
    <row r="632" spans="7:8" ht="12.75">
      <c r="G632" s="46"/>
      <c r="H632" s="47"/>
    </row>
    <row r="633" spans="7:8" ht="12.75">
      <c r="G633" s="46"/>
      <c r="H633" s="47"/>
    </row>
    <row r="634" spans="7:8" ht="12.75">
      <c r="G634" s="46"/>
      <c r="H634" s="47"/>
    </row>
    <row r="635" spans="7:8" ht="12.75">
      <c r="G635" s="46"/>
      <c r="H635" s="47"/>
    </row>
    <row r="636" spans="7:8" ht="12.75">
      <c r="G636" s="46"/>
      <c r="H636" s="47"/>
    </row>
    <row r="637" spans="7:8" ht="12.75">
      <c r="G637" s="46"/>
      <c r="H637" s="47"/>
    </row>
    <row r="638" spans="7:8" ht="12.75">
      <c r="G638" s="46"/>
      <c r="H638" s="47"/>
    </row>
    <row r="639" spans="7:8" ht="12.75">
      <c r="G639" s="46"/>
      <c r="H639" s="47"/>
    </row>
    <row r="640" spans="7:8" ht="12.75">
      <c r="G640" s="46"/>
      <c r="H640" s="47"/>
    </row>
    <row r="641" spans="7:8" ht="12.75">
      <c r="G641" s="46"/>
      <c r="H641" s="47"/>
    </row>
    <row r="642" spans="7:8" ht="12.75">
      <c r="G642" s="46"/>
      <c r="H642" s="47"/>
    </row>
    <row r="643" spans="7:8" ht="12.75">
      <c r="G643" s="46"/>
      <c r="H643" s="47"/>
    </row>
    <row r="644" spans="7:8" ht="12.75">
      <c r="G644" s="46"/>
      <c r="H644" s="47"/>
    </row>
    <row r="645" spans="7:8" ht="12.75">
      <c r="G645" s="46"/>
      <c r="H645" s="47"/>
    </row>
    <row r="646" spans="7:8" ht="12.75">
      <c r="G646" s="46"/>
      <c r="H646" s="47"/>
    </row>
    <row r="647" spans="7:8" ht="12.75">
      <c r="G647" s="46"/>
      <c r="H647" s="47"/>
    </row>
    <row r="648" spans="7:8" ht="12.75">
      <c r="G648" s="46"/>
      <c r="H648" s="47"/>
    </row>
    <row r="649" spans="7:8" ht="12.75">
      <c r="G649" s="46"/>
      <c r="H649" s="47"/>
    </row>
    <row r="650" spans="7:8" ht="12.75">
      <c r="G650" s="46"/>
      <c r="H650" s="47"/>
    </row>
    <row r="651" spans="7:8" ht="12.75">
      <c r="G651" s="46"/>
      <c r="H651" s="47"/>
    </row>
    <row r="652" spans="7:8" ht="12.75">
      <c r="G652" s="46"/>
      <c r="H652" s="47"/>
    </row>
    <row r="653" spans="7:8" ht="12.75">
      <c r="G653" s="46"/>
      <c r="H653" s="47"/>
    </row>
    <row r="654" spans="7:8" ht="12.75">
      <c r="G654" s="46"/>
      <c r="H654" s="47"/>
    </row>
    <row r="655" spans="7:8" ht="12.75">
      <c r="G655" s="46"/>
      <c r="H655" s="47"/>
    </row>
    <row r="656" spans="7:8" ht="12.75">
      <c r="G656" s="46"/>
      <c r="H656" s="47"/>
    </row>
    <row r="657" spans="7:8" ht="12.75">
      <c r="G657" s="46"/>
      <c r="H657" s="47"/>
    </row>
    <row r="658" spans="7:8" ht="12.75">
      <c r="G658" s="46"/>
      <c r="H658" s="47"/>
    </row>
    <row r="659" spans="7:8" ht="12.75">
      <c r="G659" s="46"/>
      <c r="H659" s="47"/>
    </row>
    <row r="660" spans="7:8" ht="12.75">
      <c r="G660" s="46"/>
      <c r="H660" s="47"/>
    </row>
    <row r="661" spans="7:8" ht="12.75">
      <c r="G661" s="46"/>
      <c r="H661" s="47"/>
    </row>
    <row r="662" spans="7:8" ht="12.75">
      <c r="G662" s="46"/>
      <c r="H662" s="47"/>
    </row>
    <row r="663" spans="7:8" ht="12.75">
      <c r="G663" s="46"/>
      <c r="H663" s="47"/>
    </row>
    <row r="664" spans="7:8" ht="12.75">
      <c r="G664" s="46"/>
      <c r="H664" s="47"/>
    </row>
    <row r="665" spans="7:8" ht="12.75">
      <c r="G665" s="46"/>
      <c r="H665" s="47"/>
    </row>
    <row r="666" spans="7:8" ht="12.75">
      <c r="G666" s="46"/>
      <c r="H666" s="47"/>
    </row>
    <row r="667" spans="7:8" ht="12.75">
      <c r="G667" s="46"/>
      <c r="H667" s="47"/>
    </row>
    <row r="668" spans="7:8" ht="12.75">
      <c r="G668" s="46"/>
      <c r="H668" s="47"/>
    </row>
    <row r="669" spans="7:8" ht="12.75">
      <c r="G669" s="46"/>
      <c r="H669" s="47"/>
    </row>
    <row r="670" spans="7:8" ht="12.75">
      <c r="G670" s="46"/>
      <c r="H670" s="47"/>
    </row>
    <row r="671" spans="7:8" ht="12.75">
      <c r="G671" s="46"/>
      <c r="H671" s="47"/>
    </row>
    <row r="672" spans="7:8" ht="12.75">
      <c r="G672" s="46"/>
      <c r="H672" s="47"/>
    </row>
    <row r="673" spans="7:8" ht="12.75">
      <c r="G673" s="46"/>
      <c r="H673" s="47"/>
    </row>
    <row r="674" spans="7:8" ht="12.75">
      <c r="G674" s="46"/>
      <c r="H674" s="47"/>
    </row>
    <row r="675" spans="7:8" ht="12.75">
      <c r="G675" s="46"/>
      <c r="H675" s="47"/>
    </row>
    <row r="676" spans="7:8" ht="12.75">
      <c r="G676" s="46"/>
      <c r="H676" s="47"/>
    </row>
    <row r="677" spans="7:8" ht="12.75">
      <c r="G677" s="46"/>
      <c r="H677" s="47"/>
    </row>
    <row r="678" spans="7:8" ht="12.75">
      <c r="G678" s="46"/>
      <c r="H678" s="47"/>
    </row>
    <row r="679" spans="7:8" ht="12.75">
      <c r="G679" s="46"/>
      <c r="H679" s="47"/>
    </row>
    <row r="680" spans="7:8" ht="12.75">
      <c r="G680" s="46"/>
      <c r="H680" s="47"/>
    </row>
    <row r="681" spans="7:8" ht="12.75">
      <c r="G681" s="46"/>
      <c r="H681" s="47"/>
    </row>
    <row r="682" spans="7:8" ht="12.75">
      <c r="G682" s="46"/>
      <c r="H682" s="47"/>
    </row>
    <row r="683" spans="7:8" ht="12.75">
      <c r="G683" s="46"/>
      <c r="H683" s="47"/>
    </row>
    <row r="684" spans="7:8" ht="12.75">
      <c r="G684" s="46"/>
      <c r="H684" s="47"/>
    </row>
    <row r="685" spans="7:8" ht="12.75">
      <c r="G685" s="46"/>
      <c r="H685" s="47"/>
    </row>
    <row r="686" spans="7:8" ht="12.75">
      <c r="G686" s="46"/>
      <c r="H686" s="47"/>
    </row>
    <row r="687" spans="7:8" ht="12.75">
      <c r="G687" s="46"/>
      <c r="H687" s="47"/>
    </row>
    <row r="688" spans="7:8" ht="12.75">
      <c r="G688" s="46"/>
      <c r="H688" s="47"/>
    </row>
    <row r="689" spans="7:8" ht="12.75">
      <c r="G689" s="46"/>
      <c r="H689" s="47"/>
    </row>
    <row r="690" spans="7:8" ht="12.75">
      <c r="G690" s="46"/>
      <c r="H690" s="47"/>
    </row>
    <row r="691" spans="7:8" ht="12.75">
      <c r="G691" s="46"/>
      <c r="H691" s="47"/>
    </row>
    <row r="692" spans="7:8" ht="12.75">
      <c r="G692" s="46"/>
      <c r="H692" s="47"/>
    </row>
    <row r="693" spans="7:8" ht="12.75">
      <c r="G693" s="46"/>
      <c r="H693" s="47"/>
    </row>
    <row r="694" spans="7:8" ht="12.75">
      <c r="G694" s="46"/>
      <c r="H694" s="47"/>
    </row>
    <row r="695" spans="7:8" ht="12.75">
      <c r="G695" s="46"/>
      <c r="H695" s="47"/>
    </row>
    <row r="696" spans="7:8" ht="12.75">
      <c r="G696" s="46"/>
      <c r="H696" s="47"/>
    </row>
    <row r="697" spans="7:8" ht="12.75">
      <c r="G697" s="46"/>
      <c r="H697" s="47"/>
    </row>
    <row r="698" spans="7:8" ht="12.75">
      <c r="G698" s="46"/>
      <c r="H698" s="47"/>
    </row>
    <row r="699" spans="7:8" ht="12.75">
      <c r="G699" s="46"/>
      <c r="H699" s="47"/>
    </row>
    <row r="700" spans="7:8" ht="12.75">
      <c r="G700" s="46"/>
      <c r="H700" s="47"/>
    </row>
    <row r="701" spans="7:8" ht="12.75">
      <c r="G701" s="46"/>
      <c r="H701" s="47"/>
    </row>
    <row r="702" spans="7:8" ht="12.75">
      <c r="G702" s="46"/>
      <c r="H702" s="47"/>
    </row>
    <row r="703" spans="7:8" ht="12.75">
      <c r="G703" s="46"/>
      <c r="H703" s="47"/>
    </row>
    <row r="704" spans="7:8" ht="12.75">
      <c r="G704" s="46"/>
      <c r="H704" s="47"/>
    </row>
    <row r="705" spans="7:8" ht="12.75">
      <c r="G705" s="46"/>
      <c r="H705" s="47"/>
    </row>
    <row r="706" spans="7:8" ht="12.75">
      <c r="G706" s="46"/>
      <c r="H706" s="47"/>
    </row>
    <row r="707" spans="7:8" ht="12.75">
      <c r="G707" s="46"/>
      <c r="H707" s="47"/>
    </row>
    <row r="708" spans="7:8" ht="12.75">
      <c r="G708" s="46"/>
      <c r="H708" s="47"/>
    </row>
    <row r="709" spans="7:8" ht="12.75">
      <c r="G709" s="46"/>
      <c r="H709" s="47"/>
    </row>
    <row r="710" spans="7:8" ht="12.75">
      <c r="G710" s="46"/>
      <c r="H710" s="47"/>
    </row>
    <row r="711" spans="7:8" ht="12.75">
      <c r="G711" s="46"/>
      <c r="H711" s="47"/>
    </row>
    <row r="712" spans="7:8" ht="12.75">
      <c r="G712" s="46"/>
      <c r="H712" s="47"/>
    </row>
    <row r="713" spans="7:8" ht="12.75">
      <c r="G713" s="46"/>
      <c r="H713" s="47"/>
    </row>
    <row r="714" spans="7:8" ht="12.75">
      <c r="G714" s="46"/>
      <c r="H714" s="47"/>
    </row>
    <row r="715" spans="7:8" ht="12.75">
      <c r="G715" s="46"/>
      <c r="H715" s="47"/>
    </row>
    <row r="716" spans="7:8" ht="12.75">
      <c r="G716" s="46"/>
      <c r="H716" s="47"/>
    </row>
    <row r="717" spans="7:8" ht="12.75">
      <c r="G717" s="46"/>
      <c r="H717" s="47"/>
    </row>
    <row r="718" spans="7:8" ht="12.75">
      <c r="G718" s="46"/>
      <c r="H718" s="47"/>
    </row>
    <row r="719" spans="7:8" ht="12.75">
      <c r="G719" s="46"/>
      <c r="H719" s="47"/>
    </row>
    <row r="720" spans="7:8" ht="12.75">
      <c r="G720" s="46"/>
      <c r="H720" s="47"/>
    </row>
    <row r="721" spans="7:8" ht="12.75">
      <c r="G721" s="46"/>
      <c r="H721" s="47"/>
    </row>
    <row r="722" spans="7:8" ht="12.75">
      <c r="G722" s="46"/>
      <c r="H722" s="47"/>
    </row>
    <row r="723" spans="7:8" ht="12.75">
      <c r="G723" s="46"/>
      <c r="H723" s="47"/>
    </row>
    <row r="724" spans="7:8" ht="12.75">
      <c r="G724" s="46"/>
      <c r="H724" s="47"/>
    </row>
    <row r="725" spans="7:8" ht="12.75">
      <c r="G725" s="46"/>
      <c r="H725" s="47"/>
    </row>
    <row r="726" spans="7:8" ht="12.75">
      <c r="G726" s="46"/>
      <c r="H726" s="47"/>
    </row>
    <row r="727" spans="7:8" ht="12.75">
      <c r="G727" s="46"/>
      <c r="H727" s="47"/>
    </row>
    <row r="728" spans="7:8" ht="12.75">
      <c r="G728" s="46"/>
      <c r="H728" s="47"/>
    </row>
    <row r="729" spans="7:8" ht="12.75">
      <c r="G729" s="46"/>
      <c r="H729" s="47"/>
    </row>
    <row r="730" spans="7:8" ht="12.75">
      <c r="G730" s="46"/>
      <c r="H730" s="47"/>
    </row>
    <row r="731" spans="7:8" ht="12.75">
      <c r="G731" s="46"/>
      <c r="H731" s="47"/>
    </row>
    <row r="732" spans="7:8" ht="12.75">
      <c r="G732" s="46"/>
      <c r="H732" s="47"/>
    </row>
    <row r="733" spans="7:8" ht="12.75">
      <c r="G733" s="46"/>
      <c r="H733" s="47"/>
    </row>
    <row r="734" spans="7:8" ht="12.75">
      <c r="G734" s="46"/>
      <c r="H734" s="47"/>
    </row>
    <row r="735" spans="7:8" ht="12.75">
      <c r="G735" s="46"/>
      <c r="H735" s="47"/>
    </row>
    <row r="736" spans="7:8" ht="12.75">
      <c r="G736" s="46"/>
      <c r="H736" s="47"/>
    </row>
    <row r="737" spans="7:8" ht="12.75">
      <c r="G737" s="46"/>
      <c r="H737" s="47"/>
    </row>
    <row r="738" spans="7:8" ht="12.75">
      <c r="G738" s="46"/>
      <c r="H738" s="47"/>
    </row>
    <row r="739" spans="7:8" ht="12.75">
      <c r="G739" s="46"/>
      <c r="H739" s="47"/>
    </row>
    <row r="740" spans="7:8" ht="12.75">
      <c r="G740" s="46"/>
      <c r="H740" s="47"/>
    </row>
    <row r="741" spans="7:8" ht="12.75">
      <c r="G741" s="46"/>
      <c r="H741" s="47"/>
    </row>
    <row r="742" spans="7:8" ht="12.75">
      <c r="G742" s="46"/>
      <c r="H742" s="47"/>
    </row>
    <row r="743" spans="7:8" ht="12.75">
      <c r="G743" s="46"/>
      <c r="H743" s="47"/>
    </row>
    <row r="744" spans="7:8" ht="12.75">
      <c r="G744" s="46"/>
      <c r="H744" s="47"/>
    </row>
    <row r="745" spans="7:8" ht="12.75">
      <c r="G745" s="46"/>
      <c r="H745" s="47"/>
    </row>
    <row r="746" spans="7:8" ht="12.75">
      <c r="G746" s="46"/>
      <c r="H746" s="47"/>
    </row>
    <row r="747" spans="7:8" ht="12.75">
      <c r="G747" s="46"/>
      <c r="H747" s="47"/>
    </row>
    <row r="748" spans="7:8" ht="12.75">
      <c r="G748" s="46"/>
      <c r="H748" s="47"/>
    </row>
    <row r="749" spans="7:8" ht="12.75">
      <c r="G749" s="46"/>
      <c r="H749" s="47"/>
    </row>
    <row r="750" spans="7:8" ht="12.75">
      <c r="G750" s="46"/>
      <c r="H750" s="47"/>
    </row>
    <row r="751" spans="7:8" ht="12.75">
      <c r="G751" s="46"/>
      <c r="H751" s="47"/>
    </row>
    <row r="752" spans="7:8" ht="12.75">
      <c r="G752" s="46"/>
      <c r="H752" s="47"/>
    </row>
    <row r="753" spans="7:8" ht="12.75">
      <c r="G753" s="46"/>
      <c r="H753" s="47"/>
    </row>
    <row r="754" spans="7:8" ht="12.75">
      <c r="G754" s="46"/>
      <c r="H754" s="47"/>
    </row>
    <row r="755" spans="7:8" ht="12.75">
      <c r="G755" s="46"/>
      <c r="H755" s="47"/>
    </row>
    <row r="756" spans="7:8" ht="12.75">
      <c r="G756" s="46"/>
      <c r="H756" s="47"/>
    </row>
    <row r="757" spans="7:8" ht="12.75">
      <c r="G757" s="46"/>
      <c r="H757" s="47"/>
    </row>
    <row r="758" spans="7:8" ht="12.75">
      <c r="G758" s="46"/>
      <c r="H758" s="47"/>
    </row>
    <row r="759" spans="7:8" ht="12.75">
      <c r="G759" s="46"/>
      <c r="H759" s="47"/>
    </row>
    <row r="760" spans="7:8" ht="12.75">
      <c r="G760" s="46"/>
      <c r="H760" s="47"/>
    </row>
    <row r="761" spans="7:8" ht="12.75">
      <c r="G761" s="46"/>
      <c r="H761" s="47"/>
    </row>
    <row r="762" spans="7:8" ht="12.75">
      <c r="G762" s="46"/>
      <c r="H762" s="47"/>
    </row>
    <row r="763" spans="7:8" ht="12.75">
      <c r="G763" s="46"/>
      <c r="H763" s="47"/>
    </row>
    <row r="764" spans="7:8" ht="12.75">
      <c r="G764" s="46"/>
      <c r="H764" s="47"/>
    </row>
    <row r="765" spans="7:8" ht="12.75">
      <c r="G765" s="46"/>
      <c r="H765" s="47"/>
    </row>
    <row r="766" spans="7:8" ht="12.75">
      <c r="G766" s="46"/>
      <c r="H766" s="47"/>
    </row>
    <row r="767" spans="7:8" ht="12.75">
      <c r="G767" s="46"/>
      <c r="H767" s="47"/>
    </row>
    <row r="768" spans="7:8" ht="12.75">
      <c r="G768" s="46"/>
      <c r="H768" s="47"/>
    </row>
    <row r="769" spans="7:8" ht="12.75">
      <c r="G769" s="46"/>
      <c r="H769" s="47"/>
    </row>
    <row r="770" spans="7:8" ht="12.75">
      <c r="G770" s="46"/>
      <c r="H770" s="47"/>
    </row>
    <row r="771" spans="7:8" ht="12.75">
      <c r="G771" s="46"/>
      <c r="H771" s="47"/>
    </row>
    <row r="772" spans="7:8" ht="12.75">
      <c r="G772" s="46"/>
      <c r="H772" s="47"/>
    </row>
    <row r="773" spans="7:8" ht="12.75">
      <c r="G773" s="46"/>
      <c r="H773" s="47"/>
    </row>
    <row r="774" spans="7:8" ht="12.75">
      <c r="G774" s="46"/>
      <c r="H774" s="47"/>
    </row>
    <row r="775" spans="7:8" ht="12.75">
      <c r="G775" s="46"/>
      <c r="H775" s="47"/>
    </row>
    <row r="776" spans="7:8" ht="12.75">
      <c r="G776" s="46"/>
      <c r="H776" s="47"/>
    </row>
    <row r="777" spans="7:8" ht="12.75">
      <c r="G777" s="46"/>
      <c r="H777" s="47"/>
    </row>
    <row r="778" spans="7:8" ht="12.75">
      <c r="G778" s="46"/>
      <c r="H778" s="47"/>
    </row>
    <row r="779" spans="7:8" ht="12.75">
      <c r="G779" s="46"/>
      <c r="H779" s="47"/>
    </row>
    <row r="780" spans="7:8" ht="12.75">
      <c r="G780" s="46"/>
      <c r="H780" s="47"/>
    </row>
    <row r="781" spans="7:8" ht="12.75">
      <c r="G781" s="46"/>
      <c r="H781" s="47"/>
    </row>
    <row r="782" spans="7:8" ht="12.75">
      <c r="G782" s="46"/>
      <c r="H782" s="47"/>
    </row>
    <row r="783" spans="7:8" ht="12.75">
      <c r="G783" s="46"/>
      <c r="H783" s="47"/>
    </row>
    <row r="784" spans="7:8" ht="12.75">
      <c r="G784" s="46"/>
      <c r="H784" s="47"/>
    </row>
    <row r="785" spans="7:8" ht="12.75">
      <c r="G785" s="46"/>
      <c r="H785" s="47"/>
    </row>
    <row r="786" spans="7:8" ht="12.75">
      <c r="G786" s="46"/>
      <c r="H786" s="47"/>
    </row>
    <row r="787" spans="7:8" ht="12.75">
      <c r="G787" s="46"/>
      <c r="H787" s="47"/>
    </row>
    <row r="788" spans="7:8" ht="12.75">
      <c r="G788" s="46"/>
      <c r="H788" s="47"/>
    </row>
    <row r="789" spans="7:8" ht="12.75">
      <c r="G789" s="46"/>
      <c r="H789" s="47"/>
    </row>
    <row r="790" spans="7:8" ht="12.75">
      <c r="G790" s="46"/>
      <c r="H790" s="47"/>
    </row>
    <row r="791" spans="7:8" ht="12.75">
      <c r="G791" s="46"/>
      <c r="H791" s="47"/>
    </row>
    <row r="792" spans="7:8" ht="12.75">
      <c r="G792" s="46"/>
      <c r="H792" s="47"/>
    </row>
    <row r="793" spans="7:8" ht="12.75">
      <c r="G793" s="46"/>
      <c r="H793" s="47"/>
    </row>
    <row r="794" spans="7:8" ht="12.75">
      <c r="G794" s="46"/>
      <c r="H794" s="47"/>
    </row>
    <row r="795" spans="7:8" ht="12.75">
      <c r="G795" s="46"/>
      <c r="H795" s="47"/>
    </row>
    <row r="796" spans="7:8" ht="12.75">
      <c r="G796" s="46"/>
      <c r="H796" s="47"/>
    </row>
    <row r="797" spans="7:8" ht="12.75">
      <c r="G797" s="46"/>
      <c r="H797" s="47"/>
    </row>
    <row r="798" spans="7:8" ht="12.75">
      <c r="G798" s="46"/>
      <c r="H798" s="47"/>
    </row>
    <row r="799" spans="7:8" ht="12.75">
      <c r="G799" s="46"/>
      <c r="H799" s="47"/>
    </row>
    <row r="800" spans="7:8" ht="12.75">
      <c r="G800" s="46"/>
      <c r="H800" s="47"/>
    </row>
    <row r="801" spans="7:8" ht="12.75">
      <c r="G801" s="46"/>
      <c r="H801" s="47"/>
    </row>
    <row r="802" spans="7:8" ht="12.75">
      <c r="G802" s="46"/>
      <c r="H802" s="47"/>
    </row>
    <row r="803" spans="7:8" ht="12.75">
      <c r="G803" s="46"/>
      <c r="H803" s="47"/>
    </row>
    <row r="804" spans="7:8" ht="12.75">
      <c r="G804" s="46"/>
      <c r="H804" s="47"/>
    </row>
    <row r="805" spans="7:8" ht="12.75">
      <c r="G805" s="46"/>
      <c r="H805" s="47"/>
    </row>
    <row r="806" spans="7:8" ht="12.75">
      <c r="G806" s="46"/>
      <c r="H806" s="47"/>
    </row>
    <row r="807" spans="7:8" ht="12.75">
      <c r="G807" s="46"/>
      <c r="H807" s="47"/>
    </row>
    <row r="808" spans="7:8" ht="12.75">
      <c r="G808" s="46"/>
      <c r="H808" s="47"/>
    </row>
    <row r="809" spans="7:8" ht="12.75">
      <c r="G809" s="46"/>
      <c r="H809" s="47"/>
    </row>
    <row r="810" spans="7:8" ht="12.75">
      <c r="G810" s="46"/>
      <c r="H810" s="47"/>
    </row>
    <row r="811" spans="7:8" ht="12.75">
      <c r="G811" s="46"/>
      <c r="H811" s="47"/>
    </row>
    <row r="812" spans="7:8" ht="12.75">
      <c r="G812" s="46"/>
      <c r="H812" s="47"/>
    </row>
    <row r="813" spans="7:8" ht="12.75">
      <c r="G813" s="46"/>
      <c r="H813" s="47"/>
    </row>
    <row r="814" spans="7:8" ht="12.75">
      <c r="G814" s="46"/>
      <c r="H814" s="47"/>
    </row>
    <row r="815" spans="7:8" ht="12.75">
      <c r="G815" s="46"/>
      <c r="H815" s="47"/>
    </row>
    <row r="816" spans="7:8" ht="12.75">
      <c r="G816" s="46"/>
      <c r="H816" s="47"/>
    </row>
    <row r="817" spans="7:8" ht="12.75">
      <c r="G817" s="46"/>
      <c r="H817" s="47"/>
    </row>
    <row r="818" spans="7:8" ht="12.75">
      <c r="G818" s="46"/>
      <c r="H818" s="47"/>
    </row>
    <row r="819" spans="7:8" ht="12.75">
      <c r="G819" s="46"/>
      <c r="H819" s="47"/>
    </row>
    <row r="820" spans="7:8" ht="12.75">
      <c r="G820" s="46"/>
      <c r="H820" s="47"/>
    </row>
    <row r="821" spans="7:8" ht="12.75">
      <c r="G821" s="46"/>
      <c r="H821" s="47"/>
    </row>
    <row r="822" spans="7:8" ht="12.75">
      <c r="G822" s="46"/>
      <c r="H822" s="47"/>
    </row>
    <row r="823" spans="7:8" ht="12.75">
      <c r="G823" s="46"/>
      <c r="H823" s="47"/>
    </row>
    <row r="824" spans="7:8" ht="12.75">
      <c r="G824" s="46"/>
      <c r="H824" s="47"/>
    </row>
    <row r="825" spans="7:8" ht="12.75">
      <c r="G825" s="46"/>
      <c r="H825" s="47"/>
    </row>
    <row r="826" spans="7:8" ht="12.75">
      <c r="G826" s="46"/>
      <c r="H826" s="47"/>
    </row>
    <row r="827" spans="7:8" ht="12.75">
      <c r="G827" s="46"/>
      <c r="H827" s="47"/>
    </row>
    <row r="828" spans="7:8" ht="12.75">
      <c r="G828" s="46"/>
      <c r="H828" s="47"/>
    </row>
    <row r="829" spans="7:8" ht="12.75">
      <c r="G829" s="46"/>
      <c r="H829" s="47"/>
    </row>
    <row r="830" spans="7:8" ht="12.75">
      <c r="G830" s="46"/>
      <c r="H830" s="47"/>
    </row>
    <row r="831" spans="7:8" ht="12.75">
      <c r="G831" s="46"/>
      <c r="H831" s="47"/>
    </row>
    <row r="832" spans="7:8" ht="12.75">
      <c r="G832" s="46"/>
      <c r="H832" s="47"/>
    </row>
    <row r="833" spans="7:8" ht="12.75">
      <c r="G833" s="46"/>
      <c r="H833" s="47"/>
    </row>
    <row r="834" spans="7:8" ht="12.75">
      <c r="G834" s="46"/>
      <c r="H834" s="47"/>
    </row>
    <row r="835" spans="7:8" ht="12.75">
      <c r="G835" s="46"/>
      <c r="H835" s="47"/>
    </row>
    <row r="836" spans="7:8" ht="12.75">
      <c r="G836" s="46"/>
      <c r="H836" s="47"/>
    </row>
    <row r="837" spans="7:8" ht="12.75">
      <c r="G837" s="46"/>
      <c r="H837" s="47"/>
    </row>
    <row r="838" spans="7:8" ht="12.75">
      <c r="G838" s="46"/>
      <c r="H838" s="47"/>
    </row>
    <row r="839" spans="7:8" ht="12.75">
      <c r="G839" s="46"/>
      <c r="H839" s="47"/>
    </row>
    <row r="840" spans="7:8" ht="12.75">
      <c r="G840" s="46"/>
      <c r="H840" s="47"/>
    </row>
    <row r="841" spans="7:8" ht="12.75">
      <c r="G841" s="46"/>
      <c r="H841" s="47"/>
    </row>
    <row r="842" spans="7:8" ht="12.75">
      <c r="G842" s="46"/>
      <c r="H842" s="47"/>
    </row>
    <row r="843" spans="7:8" ht="12.75">
      <c r="G843" s="46"/>
      <c r="H843" s="47"/>
    </row>
    <row r="844" spans="7:8" ht="12.75">
      <c r="G844" s="46"/>
      <c r="H844" s="47"/>
    </row>
    <row r="845" spans="7:8" ht="12.75">
      <c r="G845" s="46"/>
      <c r="H845" s="47"/>
    </row>
    <row r="846" spans="7:8" ht="12.75">
      <c r="G846" s="46"/>
      <c r="H846" s="47"/>
    </row>
    <row r="847" spans="7:8" ht="12.75">
      <c r="G847" s="46"/>
      <c r="H847" s="47"/>
    </row>
    <row r="848" spans="7:8" ht="12.75">
      <c r="G848" s="46"/>
      <c r="H848" s="47"/>
    </row>
    <row r="849" spans="7:8" ht="12.75">
      <c r="G849" s="46"/>
      <c r="H849" s="47"/>
    </row>
    <row r="850" spans="7:8" ht="12.75">
      <c r="G850" s="46"/>
      <c r="H850" s="47"/>
    </row>
    <row r="851" spans="7:8" ht="12.75">
      <c r="G851" s="46"/>
      <c r="H851" s="47"/>
    </row>
    <row r="852" spans="7:8" ht="12.75">
      <c r="G852" s="46"/>
      <c r="H852" s="47"/>
    </row>
    <row r="853" spans="7:8" ht="12.75">
      <c r="G853" s="46"/>
      <c r="H853" s="47"/>
    </row>
    <row r="854" spans="7:8" ht="12.75">
      <c r="G854" s="46"/>
      <c r="H854" s="47"/>
    </row>
    <row r="855" spans="7:8" ht="12.75">
      <c r="G855" s="46"/>
      <c r="H855" s="47"/>
    </row>
    <row r="856" spans="7:8" ht="12.75">
      <c r="G856" s="46"/>
      <c r="H856" s="47"/>
    </row>
    <row r="857" spans="7:8" ht="12.75">
      <c r="G857" s="46"/>
      <c r="H857" s="47"/>
    </row>
    <row r="858" spans="7:8" ht="12.75">
      <c r="G858" s="46"/>
      <c r="H858" s="47"/>
    </row>
    <row r="859" spans="7:8" ht="12.75">
      <c r="G859" s="46"/>
      <c r="H859" s="47"/>
    </row>
    <row r="860" spans="7:8" ht="12.75">
      <c r="G860" s="46"/>
      <c r="H860" s="47"/>
    </row>
    <row r="861" spans="7:8" ht="12.75">
      <c r="G861" s="46"/>
      <c r="H861" s="47"/>
    </row>
    <row r="862" spans="7:8" ht="12.75">
      <c r="G862" s="46"/>
      <c r="H862" s="47"/>
    </row>
    <row r="863" spans="7:8" ht="12.75">
      <c r="G863" s="46"/>
      <c r="H863" s="47"/>
    </row>
    <row r="864" spans="7:8" ht="12.75">
      <c r="G864" s="46"/>
      <c r="H864" s="47"/>
    </row>
    <row r="865" spans="7:8" ht="12.75">
      <c r="G865" s="46"/>
      <c r="H865" s="47"/>
    </row>
    <row r="866" spans="7:8" ht="12.75">
      <c r="G866" s="46"/>
      <c r="H866" s="47"/>
    </row>
    <row r="867" spans="7:8" ht="12.75">
      <c r="G867" s="46"/>
      <c r="H867" s="47"/>
    </row>
    <row r="868" spans="7:8" ht="12.75">
      <c r="G868" s="46"/>
      <c r="H868" s="47"/>
    </row>
    <row r="869" spans="7:8" ht="12.75">
      <c r="G869" s="46"/>
      <c r="H869" s="47"/>
    </row>
    <row r="870" spans="7:8" ht="12.75">
      <c r="G870" s="46"/>
      <c r="H870" s="47"/>
    </row>
    <row r="871" spans="7:8" ht="12.75">
      <c r="G871" s="46"/>
      <c r="H871" s="47"/>
    </row>
    <row r="872" spans="7:8" ht="12.75">
      <c r="G872" s="46"/>
      <c r="H872" s="47"/>
    </row>
    <row r="873" spans="7:8" ht="12.75">
      <c r="G873" s="46"/>
      <c r="H873" s="47"/>
    </row>
    <row r="874" spans="7:8" ht="12.75">
      <c r="G874" s="46"/>
      <c r="H874" s="47"/>
    </row>
    <row r="875" spans="7:8" ht="12.75">
      <c r="G875" s="46"/>
      <c r="H875" s="47"/>
    </row>
    <row r="876" spans="7:8" ht="12.75">
      <c r="G876" s="46"/>
      <c r="H876" s="47"/>
    </row>
    <row r="877" spans="7:8" ht="12.75">
      <c r="G877" s="46"/>
      <c r="H877" s="47"/>
    </row>
    <row r="878" spans="7:8" ht="12.75">
      <c r="G878" s="46"/>
      <c r="H878" s="47"/>
    </row>
    <row r="879" spans="7:8" ht="12.75">
      <c r="G879" s="46"/>
      <c r="H879" s="47"/>
    </row>
    <row r="880" spans="7:8" ht="12.75">
      <c r="G880" s="46"/>
      <c r="H880" s="47"/>
    </row>
    <row r="881" spans="7:8" ht="12.75">
      <c r="G881" s="46"/>
      <c r="H881" s="47"/>
    </row>
    <row r="882" spans="7:8" ht="12.75">
      <c r="G882" s="46"/>
      <c r="H882" s="47"/>
    </row>
    <row r="883" spans="7:8" ht="12.75">
      <c r="G883" s="46"/>
      <c r="H883" s="47"/>
    </row>
    <row r="884" spans="7:8" ht="12.75">
      <c r="G884" s="46"/>
      <c r="H884" s="47"/>
    </row>
    <row r="885" spans="7:8" ht="12.75">
      <c r="G885" s="46"/>
      <c r="H885" s="47"/>
    </row>
    <row r="886" spans="7:8" ht="12.75">
      <c r="G886" s="46"/>
      <c r="H886" s="47"/>
    </row>
    <row r="887" spans="7:8" ht="12.75">
      <c r="G887" s="46"/>
      <c r="H887" s="47"/>
    </row>
    <row r="888" spans="7:8" ht="12.75">
      <c r="G888" s="46"/>
      <c r="H888" s="47"/>
    </row>
    <row r="889" spans="7:8" ht="12.75">
      <c r="G889" s="46"/>
      <c r="H889" s="47"/>
    </row>
    <row r="890" spans="7:8" ht="12.75">
      <c r="G890" s="46"/>
      <c r="H890" s="47"/>
    </row>
    <row r="891" spans="7:8" ht="12.75">
      <c r="G891" s="46"/>
      <c r="H891" s="47"/>
    </row>
    <row r="892" spans="7:8" ht="12.75">
      <c r="G892" s="46"/>
      <c r="H892" s="47"/>
    </row>
    <row r="893" spans="7:8" ht="12.75">
      <c r="G893" s="46"/>
      <c r="H893" s="47"/>
    </row>
    <row r="894" spans="7:8" ht="12.75">
      <c r="G894" s="46"/>
      <c r="H894" s="47"/>
    </row>
    <row r="895" spans="7:8" ht="12.75">
      <c r="G895" s="46"/>
      <c r="H895" s="47"/>
    </row>
    <row r="896" spans="7:8" ht="12.75">
      <c r="G896" s="46"/>
      <c r="H896" s="47"/>
    </row>
    <row r="897" spans="7:8" ht="12.75">
      <c r="G897" s="46"/>
      <c r="H897" s="47"/>
    </row>
    <row r="898" spans="7:8" ht="12.75">
      <c r="G898" s="46"/>
      <c r="H898" s="47"/>
    </row>
    <row r="899" spans="7:8" ht="12.75">
      <c r="G899" s="46"/>
      <c r="H899" s="47"/>
    </row>
    <row r="900" spans="7:8" ht="12.75">
      <c r="G900" s="46"/>
      <c r="H900" s="47"/>
    </row>
    <row r="901" spans="7:8" ht="12.75">
      <c r="G901" s="46"/>
      <c r="H901" s="47"/>
    </row>
    <row r="902" spans="7:8" ht="12.75">
      <c r="G902" s="46"/>
      <c r="H902" s="47"/>
    </row>
    <row r="903" spans="7:8" ht="12.75">
      <c r="G903" s="46"/>
      <c r="H903" s="47"/>
    </row>
    <row r="904" spans="7:8" ht="12.75">
      <c r="G904" s="46"/>
      <c r="H904" s="47"/>
    </row>
    <row r="905" spans="7:8" ht="12.75">
      <c r="G905" s="46"/>
      <c r="H905" s="47"/>
    </row>
    <row r="906" spans="7:8" ht="12.75">
      <c r="G906" s="46"/>
      <c r="H906" s="47"/>
    </row>
    <row r="907" spans="7:8" ht="12.75">
      <c r="G907" s="46"/>
      <c r="H907" s="47"/>
    </row>
    <row r="908" spans="7:8" ht="12.75">
      <c r="G908" s="46"/>
      <c r="H908" s="47"/>
    </row>
    <row r="909" spans="7:8" ht="12.75">
      <c r="G909" s="46"/>
      <c r="H909" s="47"/>
    </row>
    <row r="910" spans="7:8" ht="12.75">
      <c r="G910" s="46"/>
      <c r="H910" s="47"/>
    </row>
    <row r="911" spans="7:8" ht="12.75">
      <c r="G911" s="46"/>
      <c r="H911" s="47"/>
    </row>
    <row r="912" spans="7:8" ht="12.75">
      <c r="G912" s="46"/>
      <c r="H912" s="47"/>
    </row>
    <row r="913" spans="7:8" ht="12.75">
      <c r="G913" s="46"/>
      <c r="H913" s="47"/>
    </row>
    <row r="914" spans="7:8" ht="12.75">
      <c r="G914" s="46"/>
      <c r="H914" s="47"/>
    </row>
    <row r="915" spans="7:8" ht="12.75">
      <c r="G915" s="46"/>
      <c r="H915" s="47"/>
    </row>
    <row r="916" spans="7:8" ht="12.75">
      <c r="G916" s="46"/>
      <c r="H916" s="47"/>
    </row>
    <row r="917" spans="7:8" ht="12.75">
      <c r="G917" s="46"/>
      <c r="H917" s="47"/>
    </row>
    <row r="918" spans="7:8" ht="12.75">
      <c r="G918" s="46"/>
      <c r="H918" s="47"/>
    </row>
    <row r="919" spans="7:8" ht="12.75">
      <c r="G919" s="46"/>
      <c r="H919" s="47"/>
    </row>
    <row r="920" spans="7:8" ht="12.75">
      <c r="G920" s="46"/>
      <c r="H920" s="47"/>
    </row>
    <row r="921" spans="7:8" ht="12.75">
      <c r="G921" s="46"/>
      <c r="H921" s="47"/>
    </row>
    <row r="922" spans="7:8" ht="12.75">
      <c r="G922" s="46"/>
      <c r="H922" s="47"/>
    </row>
    <row r="923" spans="7:8" ht="12.75">
      <c r="G923" s="46"/>
      <c r="H923" s="47"/>
    </row>
    <row r="924" spans="7:8" ht="12.75">
      <c r="G924" s="46"/>
      <c r="H924" s="47"/>
    </row>
    <row r="925" spans="7:8" ht="12.75">
      <c r="G925" s="46"/>
      <c r="H925" s="47"/>
    </row>
    <row r="926" spans="7:8" ht="12.75">
      <c r="G926" s="46"/>
      <c r="H926" s="47"/>
    </row>
    <row r="927" spans="7:8" ht="12.75">
      <c r="G927" s="46"/>
      <c r="H927" s="47"/>
    </row>
    <row r="928" spans="7:8" ht="12.75">
      <c r="G928" s="46"/>
      <c r="H928" s="47"/>
    </row>
    <row r="929" spans="7:8" ht="12.75">
      <c r="G929" s="46"/>
      <c r="H929" s="47"/>
    </row>
    <row r="930" spans="7:8" ht="12.75">
      <c r="G930" s="46"/>
      <c r="H930" s="47"/>
    </row>
    <row r="931" spans="7:8" ht="12.75">
      <c r="G931" s="46"/>
      <c r="H931" s="47"/>
    </row>
    <row r="932" spans="7:8" ht="12.75">
      <c r="G932" s="46"/>
      <c r="H932" s="47"/>
    </row>
    <row r="933" spans="7:8" ht="12.75">
      <c r="G933" s="46"/>
      <c r="H933" s="47"/>
    </row>
    <row r="934" spans="7:8" ht="12.75">
      <c r="G934" s="46"/>
      <c r="H934" s="47"/>
    </row>
    <row r="935" spans="7:8" ht="12.75">
      <c r="G935" s="46"/>
      <c r="H935" s="47"/>
    </row>
    <row r="936" spans="7:8" ht="12.75">
      <c r="G936" s="46"/>
      <c r="H936" s="47"/>
    </row>
    <row r="937" spans="7:8" ht="12.75">
      <c r="G937" s="46"/>
      <c r="H937" s="47"/>
    </row>
    <row r="938" spans="7:8" ht="12.75">
      <c r="G938" s="46"/>
      <c r="H938" s="47"/>
    </row>
    <row r="939" spans="7:8" ht="12.75">
      <c r="G939" s="46"/>
      <c r="H939" s="47"/>
    </row>
    <row r="940" spans="7:8" ht="12.75">
      <c r="G940" s="46"/>
      <c r="H940" s="47"/>
    </row>
    <row r="941" spans="7:8" ht="12.75">
      <c r="G941" s="46"/>
      <c r="H941" s="47"/>
    </row>
    <row r="942" spans="7:8" ht="12.75">
      <c r="G942" s="46"/>
      <c r="H942" s="47"/>
    </row>
    <row r="943" spans="7:8" ht="12.75">
      <c r="G943" s="46"/>
      <c r="H943" s="47"/>
    </row>
    <row r="944" spans="7:8" ht="12.75">
      <c r="G944" s="46"/>
      <c r="H944" s="47"/>
    </row>
    <row r="945" spans="7:8" ht="12.75">
      <c r="G945" s="46"/>
      <c r="H945" s="47"/>
    </row>
    <row r="946" spans="7:8" ht="12.75">
      <c r="G946" s="46"/>
      <c r="H946" s="47"/>
    </row>
    <row r="947" spans="7:8" ht="12.75">
      <c r="G947" s="46"/>
      <c r="H947" s="47"/>
    </row>
    <row r="948" spans="7:8" ht="12.75">
      <c r="G948" s="46"/>
      <c r="H948" s="47"/>
    </row>
    <row r="949" spans="7:8" ht="12.75">
      <c r="G949" s="46"/>
      <c r="H949" s="47"/>
    </row>
    <row r="950" spans="7:8" ht="12.75">
      <c r="G950" s="46"/>
      <c r="H950" s="47"/>
    </row>
    <row r="951" spans="7:8" ht="12.75">
      <c r="G951" s="46"/>
      <c r="H951" s="47"/>
    </row>
    <row r="952" spans="7:8" ht="12.75">
      <c r="G952" s="46"/>
      <c r="H952" s="47"/>
    </row>
    <row r="953" spans="7:8" ht="12.75">
      <c r="G953" s="46"/>
      <c r="H953" s="47"/>
    </row>
    <row r="954" spans="7:8" ht="12.75">
      <c r="G954" s="46"/>
      <c r="H954" s="47"/>
    </row>
    <row r="955" spans="7:8" ht="12.75">
      <c r="G955" s="46"/>
      <c r="H955" s="47"/>
    </row>
    <row r="956" spans="7:8" ht="12.75">
      <c r="G956" s="46"/>
      <c r="H956" s="47"/>
    </row>
    <row r="957" spans="7:8" ht="12.75">
      <c r="G957" s="46"/>
      <c r="H957" s="47"/>
    </row>
    <row r="958" spans="7:8" ht="12.75">
      <c r="G958" s="46"/>
      <c r="H958" s="47"/>
    </row>
    <row r="959" spans="7:8" ht="12.75">
      <c r="G959" s="46"/>
      <c r="H959" s="47"/>
    </row>
    <row r="960" spans="7:8" ht="12.75">
      <c r="G960" s="46"/>
      <c r="H960" s="47"/>
    </row>
    <row r="961" spans="7:8" ht="12.75">
      <c r="G961" s="46"/>
      <c r="H961" s="47"/>
    </row>
    <row r="962" spans="7:8" ht="12.75">
      <c r="G962" s="46"/>
      <c r="H962" s="47"/>
    </row>
    <row r="963" spans="7:8" ht="12.75">
      <c r="G963" s="46"/>
      <c r="H963" s="47"/>
    </row>
    <row r="964" spans="7:8" ht="12.75">
      <c r="G964" s="46"/>
      <c r="H964" s="47"/>
    </row>
    <row r="965" spans="7:8" ht="12.75">
      <c r="G965" s="46"/>
      <c r="H965" s="47"/>
    </row>
    <row r="966" spans="7:8" ht="12.75">
      <c r="G966" s="46"/>
      <c r="H966" s="47"/>
    </row>
    <row r="967" spans="7:8" ht="12.75">
      <c r="G967" s="46"/>
      <c r="H967" s="47"/>
    </row>
    <row r="968" spans="7:8" ht="12.75">
      <c r="G968" s="46"/>
      <c r="H968" s="47"/>
    </row>
    <row r="969" spans="7:8" ht="12.75">
      <c r="G969" s="46"/>
      <c r="H969" s="47"/>
    </row>
    <row r="970" spans="7:8" ht="12.75">
      <c r="G970" s="46"/>
      <c r="H970" s="47"/>
    </row>
    <row r="971" spans="7:8" ht="12.75">
      <c r="G971" s="46"/>
      <c r="H971" s="47"/>
    </row>
    <row r="972" spans="7:8" ht="12.75">
      <c r="G972" s="46"/>
      <c r="H972" s="47"/>
    </row>
    <row r="973" spans="7:8" ht="12.75">
      <c r="G973" s="46"/>
      <c r="H973" s="47"/>
    </row>
    <row r="974" spans="7:8" ht="12.75">
      <c r="G974" s="46"/>
      <c r="H974" s="47"/>
    </row>
    <row r="975" spans="7:8" ht="12.75">
      <c r="G975" s="46"/>
      <c r="H975" s="47"/>
    </row>
    <row r="976" spans="7:8" ht="12.75">
      <c r="G976" s="46"/>
      <c r="H976" s="47"/>
    </row>
    <row r="977" spans="7:8" ht="12.75">
      <c r="G977" s="46"/>
      <c r="H977" s="47"/>
    </row>
    <row r="978" spans="7:8" ht="12.75">
      <c r="G978" s="46"/>
      <c r="H978" s="47"/>
    </row>
    <row r="979" spans="7:8" ht="12.75">
      <c r="G979" s="46"/>
      <c r="H979" s="47"/>
    </row>
    <row r="980" spans="7:8" ht="12.75">
      <c r="G980" s="46"/>
      <c r="H980" s="47"/>
    </row>
    <row r="981" spans="7:8" ht="12.75">
      <c r="G981" s="46"/>
      <c r="H981" s="47"/>
    </row>
    <row r="982" spans="7:8" ht="12.75">
      <c r="G982" s="46"/>
      <c r="H982" s="47"/>
    </row>
    <row r="983" spans="7:8" ht="12.75">
      <c r="G983" s="46"/>
      <c r="H983" s="47"/>
    </row>
    <row r="984" spans="7:8" ht="12.75">
      <c r="G984" s="46"/>
      <c r="H984" s="47"/>
    </row>
    <row r="985" spans="7:8" ht="12.75">
      <c r="G985" s="46"/>
      <c r="H985" s="47"/>
    </row>
    <row r="986" spans="7:8" ht="12.75">
      <c r="G986" s="46"/>
      <c r="H986" s="47"/>
    </row>
    <row r="987" spans="7:8" ht="12.75">
      <c r="G987" s="46"/>
      <c r="H987" s="47"/>
    </row>
    <row r="988" spans="7:8" ht="12.75">
      <c r="G988" s="46"/>
      <c r="H988" s="47"/>
    </row>
    <row r="989" spans="7:8" ht="12.75">
      <c r="G989" s="46"/>
      <c r="H989" s="47"/>
    </row>
    <row r="990" spans="7:8" ht="12.75">
      <c r="G990" s="46"/>
      <c r="H990" s="47"/>
    </row>
    <row r="991" spans="7:8" ht="12.75">
      <c r="G991" s="46"/>
      <c r="H991" s="47"/>
    </row>
    <row r="992" spans="7:8" ht="12.75">
      <c r="G992" s="46"/>
      <c r="H992" s="47"/>
    </row>
    <row r="993" spans="7:8" ht="12.75">
      <c r="G993" s="46"/>
      <c r="H993" s="47"/>
    </row>
    <row r="994" spans="7:8" ht="12.75">
      <c r="G994" s="46"/>
      <c r="H994" s="47"/>
    </row>
    <row r="995" spans="7:8" ht="12.75">
      <c r="G995" s="46"/>
      <c r="H995" s="47"/>
    </row>
    <row r="996" spans="7:8" ht="12.75">
      <c r="G996" s="46"/>
      <c r="H996" s="47"/>
    </row>
    <row r="997" spans="7:8" ht="12.75">
      <c r="G997" s="46"/>
      <c r="H997" s="47"/>
    </row>
    <row r="998" spans="7:8" ht="12.75">
      <c r="G998" s="46"/>
      <c r="H998" s="47"/>
    </row>
    <row r="999" spans="7:8" ht="12.75">
      <c r="G999" s="46"/>
      <c r="H999" s="47"/>
    </row>
    <row r="1000" spans="7:8" ht="12.75">
      <c r="G1000" s="46"/>
      <c r="H1000" s="47"/>
    </row>
    <row r="1001" spans="7:8" ht="12.75">
      <c r="G1001" s="46"/>
      <c r="H1001" s="47"/>
    </row>
    <row r="1002" spans="7:8" ht="12.75">
      <c r="G1002" s="46"/>
      <c r="H1002" s="47"/>
    </row>
    <row r="1003" spans="7:8" ht="12.75">
      <c r="G1003" s="46"/>
      <c r="H1003" s="47"/>
    </row>
    <row r="1004" spans="7:8" ht="12.75">
      <c r="G1004" s="46"/>
      <c r="H1004" s="47"/>
    </row>
    <row r="1005" spans="7:8" ht="12.75">
      <c r="G1005" s="46"/>
      <c r="H1005" s="47"/>
    </row>
    <row r="1006" spans="7:8" ht="12.75">
      <c r="G1006" s="46"/>
      <c r="H1006" s="47"/>
    </row>
    <row r="1007" spans="7:8" ht="12.75">
      <c r="G1007" s="46"/>
      <c r="H1007" s="47"/>
    </row>
    <row r="1008" spans="7:8" ht="12.75">
      <c r="G1008" s="46"/>
      <c r="H1008" s="47"/>
    </row>
    <row r="1009" spans="7:8" ht="12.75">
      <c r="G1009" s="46"/>
      <c r="H1009" s="47"/>
    </row>
    <row r="1010" spans="7:8" ht="12.75">
      <c r="G1010" s="46"/>
      <c r="H1010" s="47"/>
    </row>
    <row r="1011" spans="7:8" ht="12.75">
      <c r="G1011" s="46"/>
      <c r="H1011" s="47"/>
    </row>
    <row r="1012" spans="7:8" ht="12.75">
      <c r="G1012" s="46"/>
      <c r="H1012" s="47"/>
    </row>
    <row r="1013" spans="7:8" ht="12.75">
      <c r="G1013" s="46"/>
      <c r="H1013" s="47"/>
    </row>
    <row r="1014" spans="7:8" ht="12.75">
      <c r="G1014" s="46"/>
      <c r="H1014" s="47"/>
    </row>
    <row r="1015" spans="7:8" ht="12.75">
      <c r="G1015" s="46"/>
      <c r="H1015" s="47"/>
    </row>
    <row r="1016" spans="7:8" ht="12.75">
      <c r="G1016" s="46"/>
      <c r="H1016" s="47"/>
    </row>
    <row r="1017" spans="7:8" ht="12.75">
      <c r="G1017" s="46"/>
      <c r="H1017" s="47"/>
    </row>
    <row r="1018" spans="7:8" ht="12.75">
      <c r="G1018" s="46"/>
      <c r="H1018" s="47"/>
    </row>
    <row r="1019" spans="7:8" ht="12.75">
      <c r="G1019" s="46"/>
      <c r="H1019" s="47"/>
    </row>
    <row r="1020" spans="7:8" ht="12.75">
      <c r="G1020" s="46"/>
      <c r="H1020" s="47"/>
    </row>
    <row r="1021" spans="7:8" ht="12.75">
      <c r="G1021" s="46"/>
      <c r="H1021" s="47"/>
    </row>
    <row r="1022" spans="7:8" ht="12.75">
      <c r="G1022" s="46"/>
      <c r="H1022" s="47"/>
    </row>
    <row r="1023" spans="7:8" ht="12.75">
      <c r="G1023" s="46"/>
      <c r="H1023" s="47"/>
    </row>
    <row r="1024" spans="7:8" ht="12.75">
      <c r="G1024" s="46"/>
      <c r="H1024" s="47"/>
    </row>
    <row r="1025" spans="7:8" ht="12.75">
      <c r="G1025" s="46"/>
      <c r="H1025" s="47"/>
    </row>
    <row r="1026" spans="7:8" ht="12.75">
      <c r="G1026" s="46"/>
      <c r="H1026" s="47"/>
    </row>
    <row r="1027" spans="7:8" ht="12.75">
      <c r="G1027" s="46"/>
      <c r="H1027" s="47"/>
    </row>
    <row r="1028" spans="7:8" ht="12.75">
      <c r="G1028" s="46"/>
      <c r="H1028" s="47"/>
    </row>
    <row r="1029" spans="7:8" ht="12.75">
      <c r="G1029" s="46"/>
      <c r="H1029" s="47"/>
    </row>
    <row r="1030" spans="7:8" ht="12.75">
      <c r="G1030" s="46"/>
      <c r="H1030" s="47"/>
    </row>
    <row r="1031" spans="7:8" ht="12.75">
      <c r="G1031" s="46"/>
      <c r="H1031" s="47"/>
    </row>
    <row r="1032" spans="7:8" ht="12.75">
      <c r="G1032" s="46"/>
      <c r="H1032" s="47"/>
    </row>
    <row r="1033" spans="7:8" ht="12.75">
      <c r="G1033" s="46"/>
      <c r="H1033" s="47"/>
    </row>
    <row r="1034" spans="7:8" ht="12.75">
      <c r="G1034" s="46"/>
      <c r="H1034" s="47"/>
    </row>
    <row r="1035" spans="7:8" ht="12.75">
      <c r="G1035" s="46"/>
      <c r="H1035" s="47"/>
    </row>
    <row r="1036" spans="7:8" ht="12.75">
      <c r="G1036" s="46"/>
      <c r="H1036" s="47"/>
    </row>
    <row r="1037" spans="7:8" ht="12.75">
      <c r="G1037" s="46"/>
      <c r="H1037" s="47"/>
    </row>
    <row r="1038" spans="7:8" ht="12.75">
      <c r="G1038" s="46"/>
      <c r="H1038" s="47"/>
    </row>
    <row r="1039" spans="7:8" ht="12.75">
      <c r="G1039" s="46"/>
      <c r="H1039" s="47"/>
    </row>
    <row r="1040" spans="7:8" ht="12.75">
      <c r="G1040" s="46"/>
      <c r="H1040" s="47"/>
    </row>
    <row r="1041" spans="7:8" ht="12.75">
      <c r="G1041" s="46"/>
      <c r="H1041" s="47"/>
    </row>
    <row r="1042" spans="7:8" ht="12.75">
      <c r="G1042" s="46"/>
      <c r="H1042" s="47"/>
    </row>
    <row r="1043" spans="7:8" ht="12.75">
      <c r="G1043" s="46"/>
      <c r="H1043" s="47"/>
    </row>
    <row r="1044" spans="7:8" ht="12.75">
      <c r="G1044" s="46"/>
      <c r="H1044" s="47"/>
    </row>
    <row r="1045" spans="7:8" ht="12.75">
      <c r="G1045" s="46"/>
      <c r="H1045" s="47"/>
    </row>
    <row r="1046" spans="7:8" ht="12.75">
      <c r="G1046" s="46"/>
      <c r="H1046" s="47"/>
    </row>
    <row r="1047" spans="7:8" ht="12.75">
      <c r="G1047" s="46"/>
      <c r="H1047" s="47"/>
    </row>
    <row r="1048" spans="7:8" ht="12.75">
      <c r="G1048" s="46"/>
      <c r="H1048" s="47"/>
    </row>
    <row r="1049" spans="7:8" ht="12.75">
      <c r="G1049" s="46"/>
      <c r="H1049" s="47"/>
    </row>
    <row r="1050" spans="7:8" ht="12.75">
      <c r="G1050" s="46"/>
      <c r="H1050" s="47"/>
    </row>
    <row r="1051" spans="7:8" ht="12.75">
      <c r="G1051" s="46"/>
      <c r="H1051" s="47"/>
    </row>
    <row r="1052" spans="7:8" ht="12.75">
      <c r="G1052" s="46"/>
      <c r="H1052" s="47"/>
    </row>
    <row r="1053" spans="7:8" ht="12.75">
      <c r="G1053" s="46"/>
      <c r="H1053" s="47"/>
    </row>
    <row r="1054" spans="7:8" ht="12.75">
      <c r="G1054" s="46"/>
      <c r="H1054" s="47"/>
    </row>
    <row r="1055" spans="7:8" ht="12.75">
      <c r="G1055" s="46"/>
      <c r="H1055" s="47"/>
    </row>
    <row r="1056" spans="7:8" ht="12.75">
      <c r="G1056" s="46"/>
      <c r="H1056" s="47"/>
    </row>
    <row r="1057" spans="7:8" ht="12.75">
      <c r="G1057" s="46"/>
      <c r="H1057" s="47"/>
    </row>
    <row r="1058" spans="7:8" ht="12.75">
      <c r="G1058" s="46"/>
      <c r="H1058" s="47"/>
    </row>
    <row r="1059" spans="7:8" ht="12.75">
      <c r="G1059" s="46"/>
      <c r="H1059" s="47"/>
    </row>
    <row r="1060" spans="7:8" ht="12.75">
      <c r="G1060" s="46"/>
      <c r="H1060" s="47"/>
    </row>
    <row r="1061" spans="7:8" ht="12.75">
      <c r="G1061" s="46"/>
      <c r="H1061" s="47"/>
    </row>
    <row r="1062" spans="7:8" ht="12.75">
      <c r="G1062" s="46"/>
      <c r="H1062" s="47"/>
    </row>
    <row r="1063" spans="7:8" ht="12.75">
      <c r="G1063" s="46"/>
      <c r="H1063" s="47"/>
    </row>
    <row r="1064" spans="7:8" ht="12.75">
      <c r="G1064" s="46"/>
      <c r="H1064" s="47"/>
    </row>
    <row r="1065" spans="7:8" ht="12.75">
      <c r="G1065" s="46"/>
      <c r="H1065" s="47"/>
    </row>
    <row r="1066" spans="7:8" ht="12.75">
      <c r="G1066" s="46"/>
      <c r="H1066" s="47"/>
    </row>
    <row r="1067" spans="7:8" ht="12.75">
      <c r="G1067" s="46"/>
      <c r="H1067" s="47"/>
    </row>
    <row r="1068" spans="7:8" ht="12.75">
      <c r="G1068" s="46"/>
      <c r="H1068" s="47"/>
    </row>
    <row r="1069" spans="7:8" ht="12.75">
      <c r="G1069" s="46"/>
      <c r="H1069" s="47"/>
    </row>
    <row r="1070" spans="7:8" ht="12.75">
      <c r="G1070" s="46"/>
      <c r="H1070" s="47"/>
    </row>
    <row r="1071" spans="7:8" ht="12.75">
      <c r="G1071" s="46"/>
      <c r="H1071" s="47"/>
    </row>
    <row r="1072" spans="7:8" ht="12.75">
      <c r="G1072" s="46"/>
      <c r="H1072" s="47"/>
    </row>
    <row r="1073" spans="7:8" ht="12.75">
      <c r="G1073" s="46"/>
      <c r="H1073" s="47"/>
    </row>
    <row r="1074" spans="7:8" ht="12.75">
      <c r="G1074" s="46"/>
      <c r="H1074" s="47"/>
    </row>
    <row r="1075" spans="7:8" ht="12.75">
      <c r="G1075" s="46"/>
      <c r="H1075" s="47"/>
    </row>
    <row r="1076" spans="7:8" ht="12.75">
      <c r="G1076" s="46"/>
      <c r="H1076" s="47"/>
    </row>
    <row r="1077" spans="7:8" ht="12.75">
      <c r="G1077" s="46"/>
      <c r="H1077" s="47"/>
    </row>
    <row r="1078" spans="7:8" ht="12.75">
      <c r="G1078" s="46"/>
      <c r="H1078" s="47"/>
    </row>
    <row r="1079" spans="7:8" ht="12.75">
      <c r="G1079" s="46"/>
      <c r="H1079" s="47"/>
    </row>
    <row r="1080" spans="7:8" ht="12.75">
      <c r="G1080" s="46"/>
      <c r="H1080" s="47"/>
    </row>
    <row r="1081" spans="7:8" ht="12.75">
      <c r="G1081" s="46"/>
      <c r="H1081" s="47"/>
    </row>
    <row r="1082" spans="7:8" ht="12.75">
      <c r="G1082" s="46"/>
      <c r="H1082" s="47"/>
    </row>
    <row r="1083" spans="7:8" ht="12.75">
      <c r="G1083" s="46"/>
      <c r="H1083" s="47"/>
    </row>
    <row r="1084" spans="7:8" ht="12.75">
      <c r="G1084" s="46"/>
      <c r="H1084" s="47"/>
    </row>
    <row r="1085" spans="7:8" ht="12.75">
      <c r="G1085" s="46"/>
      <c r="H1085" s="47"/>
    </row>
    <row r="1086" spans="7:8" ht="12.75">
      <c r="G1086" s="46"/>
      <c r="H1086" s="47"/>
    </row>
    <row r="1087" spans="7:8" ht="12.75">
      <c r="G1087" s="46"/>
      <c r="H1087" s="47"/>
    </row>
    <row r="1088" spans="7:8" ht="12.75">
      <c r="G1088" s="46"/>
      <c r="H1088" s="47"/>
    </row>
    <row r="1089" spans="7:8" ht="12.75">
      <c r="G1089" s="46"/>
      <c r="H1089" s="47"/>
    </row>
    <row r="1090" spans="7:8" ht="12.75">
      <c r="G1090" s="46"/>
      <c r="H1090" s="47"/>
    </row>
    <row r="1091" spans="7:8" ht="12.75">
      <c r="G1091" s="46"/>
      <c r="H1091" s="47"/>
    </row>
    <row r="1092" spans="7:8" ht="12.75">
      <c r="G1092" s="46"/>
      <c r="H1092" s="47"/>
    </row>
    <row r="1093" spans="7:8" ht="12.75">
      <c r="G1093" s="46"/>
      <c r="H1093" s="47"/>
    </row>
    <row r="1094" spans="7:8" ht="12.75">
      <c r="G1094" s="46"/>
      <c r="H1094" s="47"/>
    </row>
    <row r="1095" spans="7:8" ht="12.75">
      <c r="G1095" s="46"/>
      <c r="H1095" s="47"/>
    </row>
    <row r="1096" spans="7:8" ht="12.75">
      <c r="G1096" s="46"/>
      <c r="H1096" s="47"/>
    </row>
    <row r="1097" spans="7:8" ht="12.75">
      <c r="G1097" s="46"/>
      <c r="H1097" s="47"/>
    </row>
    <row r="1098" spans="7:8" ht="12.75">
      <c r="G1098" s="46"/>
      <c r="H1098" s="47"/>
    </row>
    <row r="1099" spans="7:8" ht="12.75">
      <c r="G1099" s="46"/>
      <c r="H1099" s="47"/>
    </row>
    <row r="1100" spans="7:8" ht="12.75">
      <c r="G1100" s="46"/>
      <c r="H1100" s="47"/>
    </row>
    <row r="1101" spans="7:8" ht="12.75">
      <c r="G1101" s="46"/>
      <c r="H1101" s="47"/>
    </row>
    <row r="1102" spans="7:8" ht="12.75">
      <c r="G1102" s="46"/>
      <c r="H1102" s="47"/>
    </row>
    <row r="1103" spans="7:8" ht="12.75">
      <c r="G1103" s="46"/>
      <c r="H1103" s="47"/>
    </row>
    <row r="1104" spans="7:8" ht="12.75">
      <c r="G1104" s="46"/>
      <c r="H1104" s="47"/>
    </row>
    <row r="1105" spans="7:8" ht="12.75">
      <c r="G1105" s="46"/>
      <c r="H1105" s="47"/>
    </row>
    <row r="1106" spans="7:8" ht="12.75">
      <c r="G1106" s="46"/>
      <c r="H1106" s="47"/>
    </row>
    <row r="1107" spans="7:8" ht="12.75">
      <c r="G1107" s="46"/>
      <c r="H1107" s="47"/>
    </row>
    <row r="1108" spans="7:8" ht="12.75">
      <c r="G1108" s="46"/>
      <c r="H1108" s="47"/>
    </row>
    <row r="1109" spans="7:8" ht="12.75">
      <c r="G1109" s="46"/>
      <c r="H1109" s="47"/>
    </row>
    <row r="1110" spans="7:8" ht="12.75">
      <c r="G1110" s="46"/>
      <c r="H1110" s="47"/>
    </row>
    <row r="1111" spans="7:8" ht="12.75">
      <c r="G1111" s="46"/>
      <c r="H1111" s="47"/>
    </row>
    <row r="1112" spans="7:8" ht="12.75">
      <c r="G1112" s="46"/>
      <c r="H1112" s="47"/>
    </row>
    <row r="1113" spans="7:8" ht="12.75">
      <c r="G1113" s="46"/>
      <c r="H1113" s="47"/>
    </row>
    <row r="1114" spans="7:8" ht="12.75">
      <c r="G1114" s="46"/>
      <c r="H1114" s="47"/>
    </row>
    <row r="1115" spans="7:8" ht="12.75">
      <c r="G1115" s="46"/>
      <c r="H1115" s="47"/>
    </row>
    <row r="1116" spans="7:8" ht="12.75">
      <c r="G1116" s="46"/>
      <c r="H1116" s="47"/>
    </row>
    <row r="1117" spans="7:8" ht="12.75">
      <c r="G1117" s="46"/>
      <c r="H1117" s="47"/>
    </row>
    <row r="1118" spans="7:8" ht="12.75">
      <c r="G1118" s="46"/>
      <c r="H1118" s="47"/>
    </row>
    <row r="1119" spans="7:8" ht="12.75">
      <c r="G1119" s="46"/>
      <c r="H1119" s="47"/>
    </row>
    <row r="1120" spans="7:8" ht="12.75">
      <c r="G1120" s="46"/>
      <c r="H1120" s="47"/>
    </row>
    <row r="1121" spans="7:8" ht="12.75">
      <c r="G1121" s="46"/>
      <c r="H1121" s="47"/>
    </row>
    <row r="1122" spans="7:8" ht="12.75">
      <c r="G1122" s="46"/>
      <c r="H1122" s="47"/>
    </row>
    <row r="1123" spans="7:8" ht="12.75">
      <c r="G1123" s="46"/>
      <c r="H1123" s="47"/>
    </row>
    <row r="1124" spans="7:8" ht="12.75">
      <c r="G1124" s="46"/>
      <c r="H1124" s="47"/>
    </row>
    <row r="1125" spans="7:8" ht="12.75">
      <c r="G1125" s="46"/>
      <c r="H1125" s="47"/>
    </row>
    <row r="1126" spans="7:8" ht="12.75">
      <c r="G1126" s="46"/>
      <c r="H1126" s="47"/>
    </row>
    <row r="1127" spans="7:8" ht="12.75">
      <c r="G1127" s="46"/>
      <c r="H1127" s="47"/>
    </row>
    <row r="1128" spans="7:8" ht="12.75">
      <c r="G1128" s="46"/>
      <c r="H1128" s="47"/>
    </row>
    <row r="1129" spans="7:8" ht="12.75">
      <c r="G1129" s="46"/>
      <c r="H1129" s="47"/>
    </row>
    <row r="1130" spans="7:8" ht="12.75">
      <c r="G1130" s="46"/>
      <c r="H1130" s="47"/>
    </row>
    <row r="1131" spans="7:8" ht="12.75">
      <c r="G1131" s="46"/>
      <c r="H1131" s="47"/>
    </row>
    <row r="1132" spans="7:8" ht="12.75">
      <c r="G1132" s="46"/>
      <c r="H1132" s="47"/>
    </row>
    <row r="1133" spans="7:8" ht="12.75">
      <c r="G1133" s="46"/>
      <c r="H1133" s="47"/>
    </row>
    <row r="1134" spans="7:8" ht="12.75">
      <c r="G1134" s="46"/>
      <c r="H1134" s="47"/>
    </row>
    <row r="1135" spans="7:8" ht="12.75">
      <c r="G1135" s="46"/>
      <c r="H1135" s="47"/>
    </row>
    <row r="1136" spans="7:8" ht="12.75">
      <c r="G1136" s="46"/>
      <c r="H1136" s="47"/>
    </row>
    <row r="1137" spans="7:8" ht="12.75">
      <c r="G1137" s="46"/>
      <c r="H1137" s="47"/>
    </row>
    <row r="1138" spans="7:8" ht="12.75">
      <c r="G1138" s="46"/>
      <c r="H1138" s="47"/>
    </row>
    <row r="1139" spans="7:8" ht="12.75">
      <c r="G1139" s="46"/>
      <c r="H1139" s="47"/>
    </row>
    <row r="1140" spans="7:8" ht="12.75">
      <c r="G1140" s="46"/>
      <c r="H1140" s="47"/>
    </row>
    <row r="1141" spans="7:8" ht="12.75">
      <c r="G1141" s="46"/>
      <c r="H1141" s="47"/>
    </row>
    <row r="1142" spans="7:8" ht="12.75">
      <c r="G1142" s="46"/>
      <c r="H1142" s="47"/>
    </row>
    <row r="1143" spans="7:8" ht="12.75">
      <c r="G1143" s="46"/>
      <c r="H1143" s="47"/>
    </row>
    <row r="1144" spans="7:8" ht="12.75">
      <c r="G1144" s="46"/>
      <c r="H1144" s="47"/>
    </row>
    <row r="1145" spans="7:8" ht="12.75">
      <c r="G1145" s="46"/>
      <c r="H1145" s="47"/>
    </row>
    <row r="1146" spans="7:8" ht="12.75">
      <c r="G1146" s="46"/>
      <c r="H1146" s="47"/>
    </row>
    <row r="1147" spans="7:8" ht="12.75">
      <c r="G1147" s="46"/>
      <c r="H1147" s="47"/>
    </row>
    <row r="1148" spans="7:8" ht="12.75">
      <c r="G1148" s="46"/>
      <c r="H1148" s="47"/>
    </row>
    <row r="1149" spans="7:8" ht="12.75">
      <c r="G1149" s="46"/>
      <c r="H1149" s="47"/>
    </row>
    <row r="1150" spans="7:8" ht="12.75">
      <c r="G1150" s="46"/>
      <c r="H1150" s="47"/>
    </row>
    <row r="1151" spans="7:8" ht="12.75">
      <c r="G1151" s="46"/>
      <c r="H1151" s="47"/>
    </row>
    <row r="1152" spans="7:8" ht="12.75">
      <c r="G1152" s="46"/>
      <c r="H1152" s="47"/>
    </row>
    <row r="1153" spans="7:8" ht="12.75">
      <c r="G1153" s="46"/>
      <c r="H1153" s="47"/>
    </row>
    <row r="1154" spans="7:8" ht="12.75">
      <c r="G1154" s="46"/>
      <c r="H1154" s="47"/>
    </row>
    <row r="1155" spans="7:8" ht="12.75">
      <c r="G1155" s="46"/>
      <c r="H1155" s="47"/>
    </row>
    <row r="1156" spans="7:8" ht="12.75">
      <c r="G1156" s="46"/>
      <c r="H1156" s="47"/>
    </row>
    <row r="1157" spans="7:8" ht="12.75">
      <c r="G1157" s="46"/>
      <c r="H1157" s="47"/>
    </row>
    <row r="1158" spans="7:8" ht="12.75">
      <c r="G1158" s="46"/>
      <c r="H1158" s="47"/>
    </row>
    <row r="1159" spans="7:8" ht="12.75">
      <c r="G1159" s="46"/>
      <c r="H1159" s="47"/>
    </row>
    <row r="1160" spans="7:8" ht="12.75">
      <c r="G1160" s="46"/>
      <c r="H1160" s="47"/>
    </row>
    <row r="1161" spans="7:8" ht="12.75">
      <c r="G1161" s="46"/>
      <c r="H1161" s="47"/>
    </row>
    <row r="1162" spans="7:8" ht="12.75">
      <c r="G1162" s="46"/>
      <c r="H1162" s="47"/>
    </row>
    <row r="1163" spans="7:8" ht="12.75">
      <c r="G1163" s="46"/>
      <c r="H1163" s="47"/>
    </row>
    <row r="1164" spans="7:8" ht="12.75">
      <c r="G1164" s="46"/>
      <c r="H1164" s="47"/>
    </row>
    <row r="1165" spans="7:8" ht="12.75">
      <c r="G1165" s="46"/>
      <c r="H1165" s="47"/>
    </row>
    <row r="1166" spans="7:8" ht="12.75">
      <c r="G1166" s="46"/>
      <c r="H1166" s="47"/>
    </row>
    <row r="1167" spans="7:8" ht="12.75">
      <c r="G1167" s="46"/>
      <c r="H1167" s="47"/>
    </row>
    <row r="1168" spans="7:8" ht="12.75">
      <c r="G1168" s="46"/>
      <c r="H1168" s="47"/>
    </row>
    <row r="1169" spans="7:8" ht="12.75">
      <c r="G1169" s="46"/>
      <c r="H1169" s="47"/>
    </row>
    <row r="1170" spans="7:8" ht="12.75">
      <c r="G1170" s="46"/>
      <c r="H1170" s="47"/>
    </row>
    <row r="1171" spans="7:8" ht="12.75">
      <c r="G1171" s="46"/>
      <c r="H1171" s="47"/>
    </row>
    <row r="1172" spans="7:8" ht="12.75">
      <c r="G1172" s="46"/>
      <c r="H1172" s="47"/>
    </row>
    <row r="1173" spans="7:8" ht="12.75">
      <c r="G1173" s="46"/>
      <c r="H1173" s="47"/>
    </row>
    <row r="1174" spans="7:8" ht="12.75">
      <c r="G1174" s="46"/>
      <c r="H1174" s="47"/>
    </row>
    <row r="1175" spans="7:8" ht="12.75">
      <c r="G1175" s="46"/>
      <c r="H1175" s="47"/>
    </row>
    <row r="1176" spans="7:8" ht="12.75">
      <c r="G1176" s="46"/>
      <c r="H1176" s="47"/>
    </row>
    <row r="1177" spans="7:8" ht="12.75">
      <c r="G1177" s="46"/>
      <c r="H1177" s="47"/>
    </row>
    <row r="1178" spans="7:8" ht="12.75">
      <c r="G1178" s="46"/>
      <c r="H1178" s="47"/>
    </row>
    <row r="1179" spans="7:8" ht="12.75">
      <c r="G1179" s="46"/>
      <c r="H1179" s="47"/>
    </row>
    <row r="1180" spans="7:8" ht="12.75">
      <c r="G1180" s="46"/>
      <c r="H1180" s="47"/>
    </row>
    <row r="1181" spans="7:8" ht="12.75">
      <c r="G1181" s="46"/>
      <c r="H1181" s="47"/>
    </row>
    <row r="1182" spans="7:8" ht="12.75">
      <c r="G1182" s="46"/>
      <c r="H1182" s="47"/>
    </row>
    <row r="1183" spans="7:8" ht="12.75">
      <c r="G1183" s="46"/>
      <c r="H1183" s="47"/>
    </row>
    <row r="1184" spans="7:8" ht="12.75">
      <c r="G1184" s="46"/>
      <c r="H1184" s="47"/>
    </row>
    <row r="1185" spans="7:8" ht="12.75">
      <c r="G1185" s="46"/>
      <c r="H1185" s="47"/>
    </row>
    <row r="1186" spans="7:8" ht="12.75">
      <c r="G1186" s="46"/>
      <c r="H1186" s="47"/>
    </row>
    <row r="1187" spans="7:8" ht="12.75">
      <c r="G1187" s="46"/>
      <c r="H1187" s="47"/>
    </row>
    <row r="1188" spans="7:8" ht="12.75">
      <c r="G1188" s="46"/>
      <c r="H1188" s="47"/>
    </row>
    <row r="1189" spans="7:8" ht="12.75">
      <c r="G1189" s="46"/>
      <c r="H1189" s="47"/>
    </row>
    <row r="1190" spans="7:8" ht="12.75">
      <c r="G1190" s="46"/>
      <c r="H1190" s="47"/>
    </row>
    <row r="1191" spans="7:8" ht="12.75">
      <c r="G1191" s="46"/>
      <c r="H1191" s="47"/>
    </row>
    <row r="1192" spans="7:8" ht="12.75">
      <c r="G1192" s="46"/>
      <c r="H1192" s="47"/>
    </row>
    <row r="1193" spans="7:8" ht="12.75">
      <c r="G1193" s="46"/>
      <c r="H1193" s="47"/>
    </row>
    <row r="1194" spans="7:8" ht="12.75">
      <c r="G1194" s="46"/>
      <c r="H1194" s="47"/>
    </row>
    <row r="1195" spans="7:8" ht="12.75">
      <c r="G1195" s="46"/>
      <c r="H1195" s="47"/>
    </row>
    <row r="1196" spans="7:8" ht="12.75">
      <c r="G1196" s="46"/>
      <c r="H1196" s="47"/>
    </row>
    <row r="1197" spans="7:8" ht="12.75">
      <c r="G1197" s="46"/>
      <c r="H1197" s="47"/>
    </row>
    <row r="1198" spans="7:8" ht="12.75">
      <c r="G1198" s="46"/>
      <c r="H1198" s="47"/>
    </row>
    <row r="1199" spans="7:8" ht="12.75">
      <c r="G1199" s="46"/>
      <c r="H1199" s="47"/>
    </row>
    <row r="1200" spans="7:8" ht="12.75">
      <c r="G1200" s="46"/>
      <c r="H1200" s="47"/>
    </row>
    <row r="1201" spans="7:8" ht="12.75">
      <c r="G1201" s="46"/>
      <c r="H1201" s="47"/>
    </row>
    <row r="1202" spans="7:8" ht="12.75">
      <c r="G1202" s="46"/>
      <c r="H1202" s="47"/>
    </row>
    <row r="1203" spans="7:8" ht="12.75">
      <c r="G1203" s="46"/>
      <c r="H1203" s="47"/>
    </row>
    <row r="1204" spans="7:8" ht="12.75">
      <c r="G1204" s="46"/>
      <c r="H1204" s="47"/>
    </row>
    <row r="1205" spans="7:8" ht="12.75">
      <c r="G1205" s="46"/>
      <c r="H1205" s="47"/>
    </row>
    <row r="1206" spans="7:8" ht="12.75">
      <c r="G1206" s="46"/>
      <c r="H1206" s="47"/>
    </row>
    <row r="1207" spans="7:8" ht="12.75">
      <c r="G1207" s="46"/>
      <c r="H1207" s="47"/>
    </row>
    <row r="1208" spans="7:8" ht="12.75">
      <c r="G1208" s="46"/>
      <c r="H1208" s="47"/>
    </row>
    <row r="1209" spans="7:8" ht="12.75">
      <c r="G1209" s="46"/>
      <c r="H1209" s="47"/>
    </row>
    <row r="1210" spans="7:8" ht="12.75">
      <c r="G1210" s="46"/>
      <c r="H1210" s="47"/>
    </row>
    <row r="1211" spans="7:8" ht="12.75">
      <c r="G1211" s="46"/>
      <c r="H1211" s="47"/>
    </row>
    <row r="1212" spans="7:8" ht="12.75">
      <c r="G1212" s="46"/>
      <c r="H1212" s="47"/>
    </row>
    <row r="1213" spans="7:8" ht="12.75">
      <c r="G1213" s="46"/>
      <c r="H1213" s="47"/>
    </row>
    <row r="1214" spans="7:8" ht="12.75">
      <c r="G1214" s="46"/>
      <c r="H1214" s="47"/>
    </row>
    <row r="1215" spans="7:8" ht="12.75">
      <c r="G1215" s="46"/>
      <c r="H1215" s="47"/>
    </row>
    <row r="1216" spans="7:8" ht="12.75">
      <c r="G1216" s="46"/>
      <c r="H1216" s="47"/>
    </row>
    <row r="1217" spans="7:8" ht="12.75">
      <c r="G1217" s="46"/>
      <c r="H1217" s="47"/>
    </row>
    <row r="1218" spans="7:8" ht="12.75">
      <c r="G1218" s="46"/>
      <c r="H1218" s="47"/>
    </row>
    <row r="1219" spans="7:8" ht="12.75">
      <c r="G1219" s="46"/>
      <c r="H1219" s="47"/>
    </row>
    <row r="1220" spans="7:8" ht="12.75">
      <c r="G1220" s="46"/>
      <c r="H1220" s="47"/>
    </row>
    <row r="1221" spans="7:8" ht="12.75">
      <c r="G1221" s="46"/>
      <c r="H1221" s="47"/>
    </row>
    <row r="1222" spans="7:8" ht="12.75">
      <c r="G1222" s="46"/>
      <c r="H1222" s="47"/>
    </row>
    <row r="1223" spans="7:8" ht="12.75">
      <c r="G1223" s="46"/>
      <c r="H1223" s="47"/>
    </row>
    <row r="1224" spans="7:8" ht="12.75">
      <c r="G1224" s="46"/>
      <c r="H1224" s="47"/>
    </row>
    <row r="1225" spans="7:8" ht="12.75">
      <c r="G1225" s="46"/>
      <c r="H1225" s="47"/>
    </row>
    <row r="1226" spans="7:8" ht="12.75">
      <c r="G1226" s="46"/>
      <c r="H1226" s="47"/>
    </row>
    <row r="1227" spans="7:8" ht="12.75">
      <c r="G1227" s="46"/>
      <c r="H1227" s="47"/>
    </row>
    <row r="1228" spans="7:8" ht="12.75">
      <c r="G1228" s="46"/>
      <c r="H1228" s="47"/>
    </row>
    <row r="1229" spans="7:8" ht="12.75">
      <c r="G1229" s="46"/>
      <c r="H1229" s="47"/>
    </row>
    <row r="1230" spans="7:8" ht="12.75">
      <c r="G1230" s="46"/>
      <c r="H1230" s="47"/>
    </row>
    <row r="1231" spans="7:8" ht="12.75">
      <c r="G1231" s="46"/>
      <c r="H1231" s="47"/>
    </row>
    <row r="1232" spans="7:8" ht="12.75">
      <c r="G1232" s="46"/>
      <c r="H1232" s="47"/>
    </row>
    <row r="1233" spans="7:8" ht="12.75">
      <c r="G1233" s="46"/>
      <c r="H1233" s="47"/>
    </row>
    <row r="1234" spans="7:8" ht="12.75">
      <c r="G1234" s="46"/>
      <c r="H1234" s="47"/>
    </row>
    <row r="1235" spans="7:8" ht="12.75">
      <c r="G1235" s="46"/>
      <c r="H1235" s="47"/>
    </row>
    <row r="1236" spans="7:8" ht="12.75">
      <c r="G1236" s="46"/>
      <c r="H1236" s="47"/>
    </row>
    <row r="1237" spans="7:8" ht="12.75">
      <c r="G1237" s="46"/>
      <c r="H1237" s="47"/>
    </row>
    <row r="1238" spans="7:8" ht="12.75">
      <c r="G1238" s="46"/>
      <c r="H1238" s="47"/>
    </row>
    <row r="1239" spans="7:8" ht="12.75">
      <c r="G1239" s="46"/>
      <c r="H1239" s="47"/>
    </row>
    <row r="1240" spans="7:8" ht="12.75">
      <c r="G1240" s="46"/>
      <c r="H1240" s="47"/>
    </row>
    <row r="1241" spans="7:8" ht="12.75">
      <c r="G1241" s="46"/>
      <c r="H1241" s="47"/>
    </row>
    <row r="1242" spans="7:8" ht="12.75">
      <c r="G1242" s="46"/>
      <c r="H1242" s="47"/>
    </row>
    <row r="1243" spans="7:8" ht="12.75">
      <c r="G1243" s="46"/>
      <c r="H1243" s="47"/>
    </row>
    <row r="1244" spans="7:8" ht="12.75">
      <c r="G1244" s="46"/>
      <c r="H1244" s="47"/>
    </row>
    <row r="1245" spans="7:8" ht="12.75">
      <c r="G1245" s="46"/>
      <c r="H1245" s="47"/>
    </row>
    <row r="1246" spans="7:8" ht="12.75">
      <c r="G1246" s="46"/>
      <c r="H1246" s="47"/>
    </row>
    <row r="1247" spans="7:8" ht="12.75">
      <c r="G1247" s="46"/>
      <c r="H1247" s="47"/>
    </row>
    <row r="1248" spans="7:8" ht="12.75">
      <c r="G1248" s="46"/>
      <c r="H1248" s="47"/>
    </row>
    <row r="1249" spans="7:8" ht="12.75">
      <c r="G1249" s="46"/>
      <c r="H1249" s="47"/>
    </row>
    <row r="1250" spans="7:8" ht="12.75">
      <c r="G1250" s="46"/>
      <c r="H1250" s="47"/>
    </row>
    <row r="1251" spans="7:8" ht="12.75">
      <c r="G1251" s="46"/>
      <c r="H1251" s="47"/>
    </row>
    <row r="1252" spans="7:8" ht="12.75">
      <c r="G1252" s="46"/>
      <c r="H1252" s="47"/>
    </row>
    <row r="1253" spans="7:8" ht="12.75">
      <c r="G1253" s="46"/>
      <c r="H1253" s="47"/>
    </row>
    <row r="1254" spans="7:8" ht="12.75">
      <c r="G1254" s="46"/>
      <c r="H1254" s="47"/>
    </row>
    <row r="1255" spans="7:8" ht="12.75">
      <c r="G1255" s="46"/>
      <c r="H1255" s="47"/>
    </row>
    <row r="1256" spans="7:8" ht="12.75">
      <c r="G1256" s="46"/>
      <c r="H1256" s="47"/>
    </row>
    <row r="1257" spans="7:8" ht="12.75">
      <c r="G1257" s="46"/>
      <c r="H1257" s="47"/>
    </row>
    <row r="1258" spans="7:8" ht="12.75">
      <c r="G1258" s="46"/>
      <c r="H1258" s="47"/>
    </row>
    <row r="1259" spans="7:8" ht="12.75">
      <c r="G1259" s="46"/>
      <c r="H1259" s="47"/>
    </row>
    <row r="1260" spans="7:8" ht="12.75">
      <c r="G1260" s="46"/>
      <c r="H1260" s="47"/>
    </row>
    <row r="1261" spans="7:8" ht="12.75">
      <c r="G1261" s="46"/>
      <c r="H1261" s="47"/>
    </row>
    <row r="1262" spans="7:8" ht="12.75">
      <c r="G1262" s="46"/>
      <c r="H1262" s="47"/>
    </row>
    <row r="1263" spans="7:8" ht="12.75">
      <c r="G1263" s="46"/>
      <c r="H1263" s="47"/>
    </row>
    <row r="1264" spans="7:8" ht="12.75">
      <c r="G1264" s="46"/>
      <c r="H1264" s="47"/>
    </row>
    <row r="1265" spans="7:8" ht="12.75">
      <c r="G1265" s="46"/>
      <c r="H1265" s="47"/>
    </row>
    <row r="1266" spans="7:8" ht="12.75">
      <c r="G1266" s="46"/>
      <c r="H1266" s="47"/>
    </row>
    <row r="1267" spans="7:8" ht="12.75">
      <c r="G1267" s="46"/>
      <c r="H1267" s="47"/>
    </row>
    <row r="1268" spans="7:8" ht="12.75">
      <c r="G1268" s="46"/>
      <c r="H1268" s="47"/>
    </row>
    <row r="1269" spans="7:8" ht="12.75">
      <c r="G1269" s="46"/>
      <c r="H1269" s="47"/>
    </row>
    <row r="1270" spans="7:8" ht="12.75">
      <c r="G1270" s="46"/>
      <c r="H1270" s="47"/>
    </row>
    <row r="1271" spans="7:8" ht="12.75">
      <c r="G1271" s="46"/>
      <c r="H1271" s="47"/>
    </row>
    <row r="1272" spans="7:8" ht="12.75">
      <c r="G1272" s="46"/>
      <c r="H1272" s="47"/>
    </row>
    <row r="1273" spans="7:8" ht="12.75">
      <c r="G1273" s="46"/>
      <c r="H1273" s="47"/>
    </row>
    <row r="1274" spans="7:8" ht="12.75">
      <c r="G1274" s="46"/>
      <c r="H1274" s="47"/>
    </row>
    <row r="1275" spans="7:8" ht="12.75">
      <c r="G1275" s="46"/>
      <c r="H1275" s="47"/>
    </row>
    <row r="1276" spans="7:8" ht="12.75">
      <c r="G1276" s="46"/>
      <c r="H1276" s="47"/>
    </row>
    <row r="1277" spans="7:8" ht="12.75">
      <c r="G1277" s="46"/>
      <c r="H1277" s="47"/>
    </row>
    <row r="1278" spans="7:8" ht="12.75">
      <c r="G1278" s="46"/>
      <c r="H1278" s="47"/>
    </row>
    <row r="1279" spans="7:8" ht="12.75">
      <c r="G1279" s="46"/>
      <c r="H1279" s="47"/>
    </row>
    <row r="1280" spans="7:8" ht="12.75">
      <c r="G1280" s="46"/>
      <c r="H1280" s="47"/>
    </row>
    <row r="1281" spans="7:8" ht="12.75">
      <c r="G1281" s="46"/>
      <c r="H1281" s="47"/>
    </row>
    <row r="1282" spans="7:8" ht="12.75">
      <c r="G1282" s="46"/>
      <c r="H1282" s="47"/>
    </row>
    <row r="1283" spans="7:8" ht="12.75">
      <c r="G1283" s="46"/>
      <c r="H1283" s="47"/>
    </row>
    <row r="1284" spans="7:8" ht="12.75">
      <c r="G1284" s="46"/>
      <c r="H1284" s="47"/>
    </row>
    <row r="1285" spans="7:8" ht="12.75">
      <c r="G1285" s="46"/>
      <c r="H1285" s="47"/>
    </row>
    <row r="1286" spans="7:8" ht="12.75">
      <c r="G1286" s="46"/>
      <c r="H1286" s="47"/>
    </row>
    <row r="1287" spans="7:8" ht="12.75">
      <c r="G1287" s="46"/>
      <c r="H1287" s="47"/>
    </row>
    <row r="1288" spans="7:8" ht="12.75">
      <c r="G1288" s="46"/>
      <c r="H1288" s="47"/>
    </row>
    <row r="1289" spans="7:8" ht="12.75">
      <c r="G1289" s="46"/>
      <c r="H1289" s="47"/>
    </row>
    <row r="1290" spans="7:8" ht="12.75">
      <c r="G1290" s="46"/>
      <c r="H1290" s="47"/>
    </row>
    <row r="1291" spans="7:8" ht="12.75">
      <c r="G1291" s="46"/>
      <c r="H1291" s="47"/>
    </row>
    <row r="1292" spans="7:8" ht="12.75">
      <c r="G1292" s="46"/>
      <c r="H1292" s="47"/>
    </row>
    <row r="1293" spans="7:8" ht="12.75">
      <c r="G1293" s="46"/>
      <c r="H1293" s="47"/>
    </row>
    <row r="1294" spans="7:8" ht="12.75">
      <c r="G1294" s="46"/>
      <c r="H1294" s="47"/>
    </row>
    <row r="1295" spans="7:8" ht="12.75">
      <c r="G1295" s="46"/>
      <c r="H1295" s="47"/>
    </row>
    <row r="1296" spans="7:8" ht="12.75">
      <c r="G1296" s="46"/>
      <c r="H1296" s="47"/>
    </row>
    <row r="1297" spans="7:8" ht="12.75">
      <c r="G1297" s="46"/>
      <c r="H1297" s="47"/>
    </row>
    <row r="1298" spans="7:8" ht="12.75">
      <c r="G1298" s="46"/>
      <c r="H1298" s="47"/>
    </row>
    <row r="1299" spans="7:8" ht="12.75">
      <c r="G1299" s="46"/>
      <c r="H1299" s="47"/>
    </row>
    <row r="1300" spans="7:8" ht="12.75">
      <c r="G1300" s="46"/>
      <c r="H1300" s="47"/>
    </row>
    <row r="1301" spans="7:8" ht="12.75">
      <c r="G1301" s="46"/>
      <c r="H1301" s="47"/>
    </row>
    <row r="1302" spans="7:8" ht="12.75">
      <c r="G1302" s="46"/>
      <c r="H1302" s="47"/>
    </row>
    <row r="1303" spans="7:8" ht="12.75">
      <c r="G1303" s="46"/>
      <c r="H1303" s="47"/>
    </row>
    <row r="1304" spans="7:8" ht="12.75">
      <c r="G1304" s="46"/>
      <c r="H1304" s="47"/>
    </row>
    <row r="1305" spans="7:8" ht="12.75">
      <c r="G1305" s="46"/>
      <c r="H1305" s="47"/>
    </row>
    <row r="1306" spans="7:8" ht="12.75">
      <c r="G1306" s="46"/>
      <c r="H1306" s="47"/>
    </row>
    <row r="1307" spans="7:8" ht="12.75">
      <c r="G1307" s="46"/>
      <c r="H1307" s="47"/>
    </row>
    <row r="1308" spans="7:8" ht="12.75">
      <c r="G1308" s="46"/>
      <c r="H1308" s="47"/>
    </row>
    <row r="1309" spans="7:8" ht="12.75">
      <c r="G1309" s="46"/>
      <c r="H1309" s="47"/>
    </row>
    <row r="1310" spans="7:8" ht="12.75">
      <c r="G1310" s="46"/>
      <c r="H1310" s="47"/>
    </row>
    <row r="1311" spans="7:8" ht="12.75">
      <c r="G1311" s="46"/>
      <c r="H1311" s="47"/>
    </row>
    <row r="1312" spans="7:8" ht="12.75">
      <c r="G1312" s="46"/>
      <c r="H1312" s="47"/>
    </row>
    <row r="1313" spans="7:8" ht="12.75">
      <c r="G1313" s="46"/>
      <c r="H1313" s="47"/>
    </row>
    <row r="1314" spans="7:8" ht="12.75">
      <c r="G1314" s="46"/>
      <c r="H1314" s="47"/>
    </row>
    <row r="1315" spans="7:8" ht="12.75">
      <c r="G1315" s="46"/>
      <c r="H1315" s="47"/>
    </row>
    <row r="1316" spans="7:8" ht="12.75">
      <c r="G1316" s="46"/>
      <c r="H1316" s="47"/>
    </row>
    <row r="1317" spans="7:8" ht="12.75">
      <c r="G1317" s="46"/>
      <c r="H1317" s="47"/>
    </row>
    <row r="1318" spans="7:8" ht="12.75">
      <c r="G1318" s="46"/>
      <c r="H1318" s="47"/>
    </row>
    <row r="1319" spans="7:8" ht="12.75">
      <c r="G1319" s="46"/>
      <c r="H1319" s="47"/>
    </row>
    <row r="1320" spans="7:8" ht="12.75">
      <c r="G1320" s="46"/>
      <c r="H1320" s="47"/>
    </row>
    <row r="1321" spans="7:8" ht="12.75">
      <c r="G1321" s="46"/>
      <c r="H1321" s="47"/>
    </row>
    <row r="1322" spans="7:8" ht="12.75">
      <c r="G1322" s="46"/>
      <c r="H1322" s="47"/>
    </row>
    <row r="1323" spans="7:8" ht="12.75">
      <c r="G1323" s="46"/>
      <c r="H1323" s="47"/>
    </row>
    <row r="1324" spans="7:8" ht="12.75">
      <c r="G1324" s="46"/>
      <c r="H1324" s="47"/>
    </row>
    <row r="1325" spans="7:8" ht="12.75">
      <c r="G1325" s="46"/>
      <c r="H1325" s="47"/>
    </row>
    <row r="1326" spans="7:8" ht="12.75">
      <c r="G1326" s="46"/>
      <c r="H1326" s="47"/>
    </row>
    <row r="1327" spans="7:8" ht="12.75">
      <c r="G1327" s="46"/>
      <c r="H1327" s="47"/>
    </row>
    <row r="1328" spans="7:8" ht="12.75">
      <c r="G1328" s="46"/>
      <c r="H1328" s="47"/>
    </row>
    <row r="1329" spans="7:8" ht="12.75">
      <c r="G1329" s="46"/>
      <c r="H1329" s="47"/>
    </row>
    <row r="1330" spans="7:8" ht="12.75">
      <c r="G1330" s="46"/>
      <c r="H1330" s="47"/>
    </row>
    <row r="1331" spans="7:8" ht="12.75">
      <c r="G1331" s="46"/>
      <c r="H1331" s="47"/>
    </row>
    <row r="1332" spans="7:8" ht="12.75">
      <c r="G1332" s="46"/>
      <c r="H1332" s="47"/>
    </row>
    <row r="1333" spans="7:8" ht="12.75">
      <c r="G1333" s="46"/>
      <c r="H1333" s="47"/>
    </row>
    <row r="1334" spans="7:8" ht="12.75">
      <c r="G1334" s="46"/>
      <c r="H1334" s="47"/>
    </row>
    <row r="1335" spans="7:8" ht="12.75">
      <c r="G1335" s="46"/>
      <c r="H1335" s="47"/>
    </row>
    <row r="1336" spans="7:8" ht="12.75">
      <c r="G1336" s="46"/>
      <c r="H1336" s="47"/>
    </row>
    <row r="1337" spans="7:8" ht="12.75">
      <c r="G1337" s="46"/>
      <c r="H1337" s="47"/>
    </row>
    <row r="1338" spans="7:8" ht="12.75">
      <c r="G1338" s="46"/>
      <c r="H1338" s="47"/>
    </row>
    <row r="1339" spans="7:8" ht="12.75">
      <c r="G1339" s="46"/>
      <c r="H1339" s="47"/>
    </row>
    <row r="1340" spans="7:8" ht="12.75">
      <c r="G1340" s="46"/>
      <c r="H1340" s="47"/>
    </row>
    <row r="1341" spans="7:8" ht="12.75">
      <c r="G1341" s="46"/>
      <c r="H1341" s="47"/>
    </row>
    <row r="1342" spans="7:8" ht="12.75">
      <c r="G1342" s="46"/>
      <c r="H1342" s="47"/>
    </row>
    <row r="1343" spans="7:8" ht="12.75">
      <c r="G1343" s="46"/>
      <c r="H1343" s="47"/>
    </row>
    <row r="1344" spans="7:8" ht="12.75">
      <c r="G1344" s="46"/>
      <c r="H1344" s="47"/>
    </row>
    <row r="1345" spans="7:8" ht="12.75">
      <c r="G1345" s="46"/>
      <c r="H1345" s="47"/>
    </row>
    <row r="1346" spans="7:8" ht="12.75">
      <c r="G1346" s="46"/>
      <c r="H1346" s="47"/>
    </row>
    <row r="1347" spans="7:8" ht="12.75">
      <c r="G1347" s="46"/>
      <c r="H1347" s="47"/>
    </row>
    <row r="1348" spans="7:8" ht="12.75">
      <c r="G1348" s="46"/>
      <c r="H1348" s="47"/>
    </row>
    <row r="1349" spans="7:8" ht="12.75">
      <c r="G1349" s="46"/>
      <c r="H1349" s="47"/>
    </row>
    <row r="1350" spans="7:8" ht="12.75">
      <c r="G1350" s="46"/>
      <c r="H1350" s="47"/>
    </row>
    <row r="1351" spans="7:8" ht="12.75">
      <c r="G1351" s="46"/>
      <c r="H1351" s="47"/>
    </row>
    <row r="1352" spans="7:8" ht="12.75">
      <c r="G1352" s="46"/>
      <c r="H1352" s="47"/>
    </row>
    <row r="1353" spans="7:8" ht="12.75">
      <c r="G1353" s="46"/>
      <c r="H1353" s="47"/>
    </row>
    <row r="1354" spans="7:8" ht="12.75">
      <c r="G1354" s="46"/>
      <c r="H1354" s="47"/>
    </row>
    <row r="1355" spans="7:8" ht="12.75">
      <c r="G1355" s="46"/>
      <c r="H1355" s="47"/>
    </row>
    <row r="1356" spans="7:8" ht="12.75">
      <c r="G1356" s="46"/>
      <c r="H1356" s="47"/>
    </row>
    <row r="1357" spans="7:8" ht="12.75">
      <c r="G1357" s="46"/>
      <c r="H1357" s="47"/>
    </row>
    <row r="1358" spans="7:8" ht="12.75">
      <c r="G1358" s="46"/>
      <c r="H1358" s="47"/>
    </row>
    <row r="1359" spans="7:8" ht="12.75">
      <c r="G1359" s="46"/>
      <c r="H1359" s="47"/>
    </row>
    <row r="1360" spans="7:8" ht="12.75">
      <c r="G1360" s="46"/>
      <c r="H1360" s="47"/>
    </row>
    <row r="1361" spans="7:8" ht="12.75">
      <c r="G1361" s="46"/>
      <c r="H1361" s="47"/>
    </row>
    <row r="1362" spans="7:8" ht="12.75">
      <c r="G1362" s="46"/>
      <c r="H1362" s="47"/>
    </row>
    <row r="1363" spans="7:8" ht="12.75">
      <c r="G1363" s="46"/>
      <c r="H1363" s="47"/>
    </row>
    <row r="1364" spans="7:8" ht="12.75">
      <c r="G1364" s="46"/>
      <c r="H1364" s="47"/>
    </row>
    <row r="1365" spans="7:8" ht="12.75">
      <c r="G1365" s="46"/>
      <c r="H1365" s="47"/>
    </row>
    <row r="1366" spans="7:8" ht="12.75">
      <c r="G1366" s="46"/>
      <c r="H1366" s="47"/>
    </row>
    <row r="1367" spans="7:8" ht="12.75">
      <c r="G1367" s="46"/>
      <c r="H1367" s="47"/>
    </row>
    <row r="1368" spans="7:8" ht="12.75">
      <c r="G1368" s="46"/>
      <c r="H1368" s="47"/>
    </row>
    <row r="1369" spans="7:8" ht="12.75">
      <c r="G1369" s="46"/>
      <c r="H1369" s="47"/>
    </row>
    <row r="1370" spans="7:8" ht="12.75">
      <c r="G1370" s="46"/>
      <c r="H1370" s="47"/>
    </row>
    <row r="1371" spans="7:8" ht="12.75">
      <c r="G1371" s="46"/>
      <c r="H1371" s="47"/>
    </row>
    <row r="1372" spans="7:8" ht="12.75">
      <c r="G1372" s="46"/>
      <c r="H1372" s="47"/>
    </row>
    <row r="1373" spans="7:8" ht="12.75">
      <c r="G1373" s="46"/>
      <c r="H1373" s="47"/>
    </row>
    <row r="1374" spans="7:8" ht="12.75">
      <c r="G1374" s="46"/>
      <c r="H1374" s="47"/>
    </row>
    <row r="1375" spans="7:8" ht="12.75">
      <c r="G1375" s="46"/>
      <c r="H1375" s="47"/>
    </row>
    <row r="1376" spans="7:8" ht="12.75">
      <c r="G1376" s="46"/>
      <c r="H1376" s="47"/>
    </row>
    <row r="1377" spans="7:8" ht="12.75">
      <c r="G1377" s="46"/>
      <c r="H1377" s="47"/>
    </row>
    <row r="1378" spans="7:8" ht="12.75">
      <c r="G1378" s="46"/>
      <c r="H1378" s="47"/>
    </row>
    <row r="1379" spans="7:8" ht="12.75">
      <c r="G1379" s="46"/>
      <c r="H1379" s="47"/>
    </row>
    <row r="1380" spans="7:8" ht="12.75">
      <c r="G1380" s="46"/>
      <c r="H1380" s="47"/>
    </row>
    <row r="1381" spans="7:8" ht="12.75">
      <c r="G1381" s="46"/>
      <c r="H1381" s="47"/>
    </row>
    <row r="1382" spans="7:8" ht="12.75">
      <c r="G1382" s="46"/>
      <c r="H1382" s="47"/>
    </row>
    <row r="1383" spans="7:8" ht="12.75">
      <c r="G1383" s="46"/>
      <c r="H1383" s="47"/>
    </row>
    <row r="1384" spans="7:8" ht="12.75">
      <c r="G1384" s="46"/>
      <c r="H1384" s="47"/>
    </row>
    <row r="1385" spans="7:8" ht="12.75">
      <c r="G1385" s="46"/>
      <c r="H1385" s="47"/>
    </row>
    <row r="1386" spans="7:8" ht="12.75">
      <c r="G1386" s="46"/>
      <c r="H1386" s="47"/>
    </row>
    <row r="1387" spans="7:8" ht="12.75">
      <c r="G1387" s="46"/>
      <c r="H1387" s="47"/>
    </row>
    <row r="1388" spans="7:8" ht="12.75">
      <c r="G1388" s="46"/>
      <c r="H1388" s="47"/>
    </row>
    <row r="1389" spans="7:8" ht="12.75">
      <c r="G1389" s="46"/>
      <c r="H1389" s="47"/>
    </row>
    <row r="1390" spans="7:8" ht="12.75">
      <c r="G1390" s="46"/>
      <c r="H1390" s="47"/>
    </row>
    <row r="1391" spans="7:8" ht="12.75">
      <c r="G1391" s="46"/>
      <c r="H1391" s="47"/>
    </row>
    <row r="1392" spans="7:8" ht="12.75">
      <c r="G1392" s="46"/>
      <c r="H1392" s="47"/>
    </row>
    <row r="1393" spans="7:8" ht="12.75">
      <c r="G1393" s="46"/>
      <c r="H1393" s="47"/>
    </row>
    <row r="1394" spans="7:8" ht="12.75">
      <c r="G1394" s="46"/>
      <c r="H1394" s="47"/>
    </row>
    <row r="1395" spans="7:8" ht="12.75">
      <c r="G1395" s="46"/>
      <c r="H1395" s="47"/>
    </row>
    <row r="1396" spans="7:8" ht="12.75">
      <c r="G1396" s="46"/>
      <c r="H1396" s="47"/>
    </row>
    <row r="1397" spans="7:8" ht="12.75">
      <c r="G1397" s="46"/>
      <c r="H1397" s="47"/>
    </row>
    <row r="1398" spans="7:8" ht="12.75">
      <c r="G1398" s="46"/>
      <c r="H1398" s="47"/>
    </row>
    <row r="1399" spans="7:8" ht="12.75">
      <c r="G1399" s="46"/>
      <c r="H1399" s="47"/>
    </row>
    <row r="1400" spans="7:8" ht="12.75">
      <c r="G1400" s="46"/>
      <c r="H1400" s="47"/>
    </row>
    <row r="1401" spans="7:8" ht="12.75">
      <c r="G1401" s="46"/>
      <c r="H1401" s="47"/>
    </row>
    <row r="1402" spans="7:8" ht="12.75">
      <c r="G1402" s="46"/>
      <c r="H1402" s="47"/>
    </row>
    <row r="1403" spans="7:8" ht="12.75">
      <c r="G1403" s="46"/>
      <c r="H1403" s="47"/>
    </row>
    <row r="1404" spans="7:8" ht="12.75">
      <c r="G1404" s="46"/>
      <c r="H1404" s="47"/>
    </row>
    <row r="1405" spans="7:8" ht="12.75">
      <c r="G1405" s="46"/>
      <c r="H1405" s="47"/>
    </row>
    <row r="1406" spans="7:8" ht="12.75">
      <c r="G1406" s="46"/>
      <c r="H1406" s="47"/>
    </row>
    <row r="1407" spans="7:8" ht="12.75">
      <c r="G1407" s="46"/>
      <c r="H1407" s="47"/>
    </row>
    <row r="1408" spans="7:8" ht="12.75">
      <c r="G1408" s="46"/>
      <c r="H1408" s="47"/>
    </row>
    <row r="1409" spans="7:8" ht="12.75">
      <c r="G1409" s="46"/>
      <c r="H1409" s="47"/>
    </row>
    <row r="1410" spans="7:8" ht="12.75">
      <c r="G1410" s="46"/>
      <c r="H1410" s="47"/>
    </row>
    <row r="1411" spans="7:8" ht="12.75">
      <c r="G1411" s="46"/>
      <c r="H1411" s="47"/>
    </row>
    <row r="1412" spans="7:8" ht="12.75">
      <c r="G1412" s="46"/>
      <c r="H1412" s="47"/>
    </row>
    <row r="1413" spans="7:8" ht="12.75">
      <c r="G1413" s="46"/>
      <c r="H1413" s="47"/>
    </row>
    <row r="1414" spans="7:8" ht="12.75">
      <c r="G1414" s="46"/>
      <c r="H1414" s="47"/>
    </row>
    <row r="1415" spans="7:8" ht="12.75">
      <c r="G1415" s="46"/>
      <c r="H1415" s="47"/>
    </row>
    <row r="1416" spans="7:8" ht="12.75">
      <c r="G1416" s="46"/>
      <c r="H1416" s="47"/>
    </row>
    <row r="1417" spans="7:8" ht="12.75">
      <c r="G1417" s="46"/>
      <c r="H1417" s="47"/>
    </row>
    <row r="1418" spans="7:8" ht="12.75">
      <c r="G1418" s="46"/>
      <c r="H1418" s="47"/>
    </row>
    <row r="1419" spans="7:8" ht="12.75">
      <c r="G1419" s="46"/>
      <c r="H1419" s="47"/>
    </row>
    <row r="1420" spans="7:8" ht="12.75">
      <c r="G1420" s="46"/>
      <c r="H1420" s="47"/>
    </row>
    <row r="1421" spans="7:8" ht="12.75">
      <c r="G1421" s="46"/>
      <c r="H1421" s="47"/>
    </row>
    <row r="1422" spans="7:8" ht="12.75">
      <c r="G1422" s="46"/>
      <c r="H1422" s="47"/>
    </row>
    <row r="1423" spans="7:8" ht="12.75">
      <c r="G1423" s="46"/>
      <c r="H1423" s="47"/>
    </row>
    <row r="1424" spans="7:8" ht="12.75">
      <c r="G1424" s="46"/>
      <c r="H1424" s="47"/>
    </row>
    <row r="1425" spans="7:8" ht="12.75">
      <c r="G1425" s="46"/>
      <c r="H1425" s="47"/>
    </row>
    <row r="1426" spans="7:8" ht="12.75">
      <c r="G1426" s="46"/>
      <c r="H1426" s="47"/>
    </row>
    <row r="1427" spans="7:8" ht="12.75">
      <c r="G1427" s="46"/>
      <c r="H1427" s="47"/>
    </row>
    <row r="1428" spans="7:8" ht="12.75">
      <c r="G1428" s="46"/>
      <c r="H1428" s="47"/>
    </row>
    <row r="1429" spans="7:8" ht="12.75">
      <c r="G1429" s="46"/>
      <c r="H1429" s="47"/>
    </row>
    <row r="1430" spans="7:8" ht="12.75">
      <c r="G1430" s="46"/>
      <c r="H1430" s="47"/>
    </row>
    <row r="1431" spans="7:8" ht="12.75">
      <c r="G1431" s="46"/>
      <c r="H1431" s="47"/>
    </row>
    <row r="1432" spans="7:8" ht="12.75">
      <c r="G1432" s="46"/>
      <c r="H1432" s="47"/>
    </row>
    <row r="1433" spans="7:8" ht="12.75">
      <c r="G1433" s="46"/>
      <c r="H1433" s="47"/>
    </row>
    <row r="1434" spans="7:8" ht="12.75">
      <c r="G1434" s="46"/>
      <c r="H1434" s="47"/>
    </row>
    <row r="1435" spans="7:8" ht="12.75">
      <c r="G1435" s="46"/>
      <c r="H1435" s="47"/>
    </row>
    <row r="1436" spans="7:8" ht="12.75">
      <c r="G1436" s="46"/>
      <c r="H1436" s="47"/>
    </row>
    <row r="1437" spans="7:8" ht="12.75">
      <c r="G1437" s="46"/>
      <c r="H1437" s="47"/>
    </row>
    <row r="1438" spans="7:8" ht="12.75">
      <c r="G1438" s="46"/>
      <c r="H1438" s="47"/>
    </row>
    <row r="1439" spans="7:8" ht="12.75">
      <c r="G1439" s="46"/>
      <c r="H1439" s="47"/>
    </row>
    <row r="1440" spans="7:8" ht="12.75">
      <c r="G1440" s="46"/>
      <c r="H1440" s="47"/>
    </row>
    <row r="1441" spans="7:8" ht="12.75">
      <c r="G1441" s="46"/>
      <c r="H1441" s="47"/>
    </row>
    <row r="1442" spans="7:8" ht="12.75">
      <c r="G1442" s="46"/>
      <c r="H1442" s="47"/>
    </row>
    <row r="1443" spans="7:8" ht="12.75">
      <c r="G1443" s="46"/>
      <c r="H1443" s="47"/>
    </row>
    <row r="1444" spans="7:8" ht="12.75">
      <c r="G1444" s="46"/>
      <c r="H1444" s="47"/>
    </row>
    <row r="1445" spans="7:8" ht="12.75">
      <c r="G1445" s="46"/>
      <c r="H1445" s="47"/>
    </row>
    <row r="1446" spans="7:8" ht="12.75">
      <c r="G1446" s="46"/>
      <c r="H1446" s="47"/>
    </row>
    <row r="1447" spans="7:8" ht="12.75">
      <c r="G1447" s="46"/>
      <c r="H1447" s="47"/>
    </row>
    <row r="1448" spans="7:8" ht="12.75">
      <c r="G1448" s="46"/>
      <c r="H1448" s="47"/>
    </row>
    <row r="1449" spans="7:8" ht="12.75">
      <c r="G1449" s="46"/>
      <c r="H1449" s="47"/>
    </row>
    <row r="1450" spans="7:8" ht="12.75">
      <c r="G1450" s="46"/>
      <c r="H1450" s="47"/>
    </row>
    <row r="1451" spans="7:8" ht="12.75">
      <c r="G1451" s="46"/>
      <c r="H1451" s="47"/>
    </row>
    <row r="1452" spans="7:8" ht="12.75">
      <c r="G1452" s="46"/>
      <c r="H1452" s="47"/>
    </row>
    <row r="1453" spans="7:8" ht="12.75">
      <c r="G1453" s="46"/>
      <c r="H1453" s="47"/>
    </row>
    <row r="1454" spans="7:8" ht="12.75">
      <c r="G1454" s="46"/>
      <c r="H1454" s="47"/>
    </row>
    <row r="1455" spans="7:8" ht="12.75">
      <c r="G1455" s="46"/>
      <c r="H1455" s="47"/>
    </row>
    <row r="1456" spans="7:8" ht="12.75">
      <c r="G1456" s="46"/>
      <c r="H1456" s="47"/>
    </row>
    <row r="1457" spans="7:8" ht="12.75">
      <c r="G1457" s="46"/>
      <c r="H1457" s="47"/>
    </row>
    <row r="1458" spans="7:8" ht="12.75">
      <c r="G1458" s="46"/>
      <c r="H1458" s="47"/>
    </row>
    <row r="1459" spans="7:8" ht="12.75">
      <c r="G1459" s="46"/>
      <c r="H1459" s="47"/>
    </row>
    <row r="1460" spans="7:8" ht="12.75">
      <c r="G1460" s="46"/>
      <c r="H1460" s="47"/>
    </row>
    <row r="1461" spans="7:8" ht="12.75">
      <c r="G1461" s="46"/>
      <c r="H1461" s="47"/>
    </row>
    <row r="1462" spans="7:8" ht="12.75">
      <c r="G1462" s="46"/>
      <c r="H1462" s="47"/>
    </row>
    <row r="1463" spans="7:8" ht="12.75">
      <c r="G1463" s="46"/>
      <c r="H1463" s="47"/>
    </row>
    <row r="1464" spans="7:8" ht="12.75">
      <c r="G1464" s="46"/>
      <c r="H1464" s="47"/>
    </row>
    <row r="1465" spans="7:8" ht="12.75">
      <c r="G1465" s="46"/>
      <c r="H1465" s="47"/>
    </row>
    <row r="1466" spans="7:8" ht="12.75">
      <c r="G1466" s="46"/>
      <c r="H1466" s="47"/>
    </row>
    <row r="1467" spans="7:8" ht="12.75">
      <c r="G1467" s="46"/>
      <c r="H1467" s="47"/>
    </row>
    <row r="1468" spans="7:8" ht="12.75">
      <c r="G1468" s="46"/>
      <c r="H1468" s="47"/>
    </row>
    <row r="1469" spans="7:8" ht="12.75">
      <c r="G1469" s="46"/>
      <c r="H1469" s="47"/>
    </row>
    <row r="1470" spans="7:8" ht="12.75">
      <c r="G1470" s="46"/>
      <c r="H1470" s="47"/>
    </row>
    <row r="1471" spans="7:8" ht="12.75">
      <c r="G1471" s="46"/>
      <c r="H1471" s="47"/>
    </row>
    <row r="1472" spans="7:8" ht="12.75">
      <c r="G1472" s="46"/>
      <c r="H1472" s="47"/>
    </row>
    <row r="1473" spans="7:8" ht="12.75">
      <c r="G1473" s="46"/>
      <c r="H1473" s="47"/>
    </row>
    <row r="1474" spans="7:8" ht="12.75">
      <c r="G1474" s="46"/>
      <c r="H1474" s="47"/>
    </row>
    <row r="1475" spans="7:8" ht="12.75">
      <c r="G1475" s="46"/>
      <c r="H1475" s="47"/>
    </row>
    <row r="1476" spans="7:8" ht="12.75">
      <c r="G1476" s="46"/>
      <c r="H1476" s="47"/>
    </row>
    <row r="1477" spans="7:8" ht="12.75">
      <c r="G1477" s="46"/>
      <c r="H1477" s="47"/>
    </row>
    <row r="1478" spans="7:8" ht="12.75">
      <c r="G1478" s="46"/>
      <c r="H1478" s="47"/>
    </row>
    <row r="1479" spans="7:8" ht="12.75">
      <c r="G1479" s="46"/>
      <c r="H1479" s="47"/>
    </row>
    <row r="1480" spans="7:8" ht="12.75">
      <c r="G1480" s="46"/>
      <c r="H1480" s="47"/>
    </row>
    <row r="1481" spans="7:8" ht="12.75">
      <c r="G1481" s="46"/>
      <c r="H1481" s="47"/>
    </row>
    <row r="1482" spans="7:8" ht="12.75">
      <c r="G1482" s="46"/>
      <c r="H1482" s="47"/>
    </row>
    <row r="1483" spans="7:8" ht="12.75">
      <c r="G1483" s="46"/>
      <c r="H1483" s="47"/>
    </row>
    <row r="1484" spans="7:8" ht="12.75">
      <c r="G1484" s="46"/>
      <c r="H1484" s="47"/>
    </row>
    <row r="1485" spans="7:8" ht="12.75">
      <c r="G1485" s="46"/>
      <c r="H1485" s="47"/>
    </row>
    <row r="1486" spans="7:8" ht="12.75">
      <c r="G1486" s="46"/>
      <c r="H1486" s="47"/>
    </row>
    <row r="1487" spans="7:8" ht="12.75">
      <c r="G1487" s="46"/>
      <c r="H1487" s="47"/>
    </row>
    <row r="1488" spans="7:8" ht="12.75">
      <c r="G1488" s="46"/>
      <c r="H1488" s="47"/>
    </row>
    <row r="1489" spans="7:8" ht="12.75">
      <c r="G1489" s="46"/>
      <c r="H1489" s="47"/>
    </row>
    <row r="1490" spans="7:8" ht="12.75">
      <c r="G1490" s="46"/>
      <c r="H1490" s="47"/>
    </row>
    <row r="1491" spans="7:8" ht="12.75">
      <c r="G1491" s="46"/>
      <c r="H1491" s="47"/>
    </row>
    <row r="1492" spans="7:8" ht="12.75">
      <c r="G1492" s="46"/>
      <c r="H1492" s="47"/>
    </row>
    <row r="1493" spans="7:8" ht="12.75">
      <c r="G1493" s="46"/>
      <c r="H1493" s="47"/>
    </row>
    <row r="1494" spans="7:8" ht="12.75">
      <c r="G1494" s="46"/>
      <c r="H1494" s="47"/>
    </row>
    <row r="1495" spans="7:8" ht="12.75">
      <c r="G1495" s="46"/>
      <c r="H1495" s="47"/>
    </row>
    <row r="1496" spans="7:8" ht="12.75">
      <c r="G1496" s="46"/>
      <c r="H1496" s="47"/>
    </row>
    <row r="1497" spans="7:8" ht="12.75">
      <c r="G1497" s="46"/>
      <c r="H1497" s="47"/>
    </row>
    <row r="1498" spans="7:8" ht="12.75">
      <c r="G1498" s="46"/>
      <c r="H1498" s="47"/>
    </row>
    <row r="1499" spans="7:8" ht="12.75">
      <c r="G1499" s="46"/>
      <c r="H1499" s="47"/>
    </row>
    <row r="1500" spans="7:8" ht="12.75">
      <c r="G1500" s="46"/>
      <c r="H1500" s="47"/>
    </row>
    <row r="1501" spans="7:8" ht="12.75">
      <c r="G1501" s="46"/>
      <c r="H1501" s="47"/>
    </row>
    <row r="1502" spans="7:8" ht="12.75">
      <c r="G1502" s="46"/>
      <c r="H1502" s="47"/>
    </row>
    <row r="1503" spans="7:8" ht="12.75">
      <c r="G1503" s="46"/>
      <c r="H1503" s="47"/>
    </row>
    <row r="1504" spans="7:8" ht="12.75">
      <c r="G1504" s="46"/>
      <c r="H1504" s="47"/>
    </row>
    <row r="1505" spans="7:8" ht="12.75">
      <c r="G1505" s="46"/>
      <c r="H1505" s="47"/>
    </row>
    <row r="1506" spans="7:8" ht="12.75">
      <c r="G1506" s="46"/>
      <c r="H1506" s="47"/>
    </row>
    <row r="1507" spans="7:8" ht="12.75">
      <c r="G1507" s="46"/>
      <c r="H1507" s="47"/>
    </row>
    <row r="1508" spans="7:8" ht="12.75">
      <c r="G1508" s="46"/>
      <c r="H1508" s="47"/>
    </row>
    <row r="1509" spans="7:8" ht="12.75">
      <c r="G1509" s="46"/>
      <c r="H1509" s="47"/>
    </row>
    <row r="1510" spans="7:8" ht="12.75">
      <c r="G1510" s="46"/>
      <c r="H1510" s="47"/>
    </row>
    <row r="1511" spans="7:8" ht="12.75">
      <c r="G1511" s="46"/>
      <c r="H1511" s="47"/>
    </row>
    <row r="1512" spans="7:8" ht="12.75">
      <c r="G1512" s="46"/>
      <c r="H1512" s="47"/>
    </row>
    <row r="1513" spans="7:8" ht="12.75">
      <c r="G1513" s="46"/>
      <c r="H1513" s="47"/>
    </row>
    <row r="1514" spans="7:8" ht="12.75">
      <c r="G1514" s="46"/>
      <c r="H1514" s="47"/>
    </row>
    <row r="1515" spans="7:8" ht="12.75">
      <c r="G1515" s="46"/>
      <c r="H1515" s="47"/>
    </row>
    <row r="1516" spans="7:8" ht="12.75">
      <c r="G1516" s="46"/>
      <c r="H1516" s="47"/>
    </row>
    <row r="1517" spans="7:8" ht="12.75">
      <c r="G1517" s="46"/>
      <c r="H1517" s="47"/>
    </row>
    <row r="1518" spans="7:8" ht="12.75">
      <c r="G1518" s="46"/>
      <c r="H1518" s="47"/>
    </row>
    <row r="1519" spans="7:8" ht="12.75">
      <c r="G1519" s="46"/>
      <c r="H1519" s="47"/>
    </row>
    <row r="1520" spans="7:8" ht="12.75">
      <c r="G1520" s="46"/>
      <c r="H1520" s="47"/>
    </row>
    <row r="1521" spans="7:8" ht="12.75">
      <c r="G1521" s="46"/>
      <c r="H1521" s="47"/>
    </row>
    <row r="1522" spans="7:8" ht="12.75">
      <c r="G1522" s="46"/>
      <c r="H1522" s="47"/>
    </row>
    <row r="1523" spans="7:8" ht="12.75">
      <c r="G1523" s="46"/>
      <c r="H1523" s="47"/>
    </row>
    <row r="1524" spans="7:8" ht="12.75">
      <c r="G1524" s="46"/>
      <c r="H1524" s="47"/>
    </row>
    <row r="1525" spans="7:8" ht="12.75">
      <c r="G1525" s="46"/>
      <c r="H1525" s="47"/>
    </row>
    <row r="1526" spans="7:8" ht="12.75">
      <c r="G1526" s="46"/>
      <c r="H1526" s="47"/>
    </row>
    <row r="1527" spans="7:8" ht="12.75">
      <c r="G1527" s="46"/>
      <c r="H1527" s="47"/>
    </row>
    <row r="1528" spans="7:8" ht="12.75">
      <c r="G1528" s="46"/>
      <c r="H1528" s="47"/>
    </row>
    <row r="1529" spans="7:8" ht="12.75">
      <c r="G1529" s="46"/>
      <c r="H1529" s="47"/>
    </row>
    <row r="1530" spans="7:8" ht="12.75">
      <c r="G1530" s="46"/>
      <c r="H1530" s="47"/>
    </row>
    <row r="1531" spans="7:8" ht="12.75">
      <c r="G1531" s="46"/>
      <c r="H1531" s="47"/>
    </row>
    <row r="1532" spans="7:8" ht="12.75">
      <c r="G1532" s="46"/>
      <c r="H1532" s="47"/>
    </row>
    <row r="1533" spans="7:8" ht="12.75">
      <c r="G1533" s="46"/>
      <c r="H1533" s="47"/>
    </row>
    <row r="1534" spans="7:8" ht="12.75">
      <c r="G1534" s="46"/>
      <c r="H1534" s="47"/>
    </row>
    <row r="1535" spans="7:8" ht="12.75">
      <c r="G1535" s="46"/>
      <c r="H1535" s="47"/>
    </row>
    <row r="1536" spans="7:8" ht="12.75">
      <c r="G1536" s="46"/>
      <c r="H1536" s="47"/>
    </row>
    <row r="1537" spans="7:8" ht="12.75">
      <c r="G1537" s="46"/>
      <c r="H1537" s="47"/>
    </row>
    <row r="1538" spans="7:8" ht="12.75">
      <c r="G1538" s="46"/>
      <c r="H1538" s="47"/>
    </row>
    <row r="1539" spans="7:8" ht="12.75">
      <c r="G1539" s="46"/>
      <c r="H1539" s="47"/>
    </row>
    <row r="1540" spans="7:8" ht="12.75">
      <c r="G1540" s="46"/>
      <c r="H1540" s="47"/>
    </row>
    <row r="1541" spans="7:8" ht="12.75">
      <c r="G1541" s="46"/>
      <c r="H1541" s="47"/>
    </row>
    <row r="1542" spans="7:8" ht="12.75">
      <c r="G1542" s="46"/>
      <c r="H1542" s="47"/>
    </row>
    <row r="1543" spans="7:8" ht="12.75">
      <c r="G1543" s="46"/>
      <c r="H1543" s="47"/>
    </row>
    <row r="1544" spans="7:8" ht="12.75">
      <c r="G1544" s="46"/>
      <c r="H1544" s="47"/>
    </row>
    <row r="1545" spans="7:8" ht="12.75">
      <c r="G1545" s="46"/>
      <c r="H1545" s="47"/>
    </row>
    <row r="1546" spans="7:8" ht="12.75">
      <c r="G1546" s="46"/>
      <c r="H1546" s="47"/>
    </row>
    <row r="1547" spans="7:8" ht="12.75">
      <c r="G1547" s="46"/>
      <c r="H1547" s="47"/>
    </row>
    <row r="1548" spans="7:8" ht="12.75">
      <c r="G1548" s="46"/>
      <c r="H1548" s="47"/>
    </row>
    <row r="1549" spans="7:8" ht="12.75">
      <c r="G1549" s="46"/>
      <c r="H1549" s="47"/>
    </row>
    <row r="1550" spans="7:8" ht="12.75">
      <c r="G1550" s="46"/>
      <c r="H1550" s="47"/>
    </row>
    <row r="1551" spans="7:8" ht="12.75">
      <c r="G1551" s="46"/>
      <c r="H1551" s="47"/>
    </row>
    <row r="1552" spans="7:8" ht="12.75">
      <c r="G1552" s="46"/>
      <c r="H1552" s="47"/>
    </row>
    <row r="1553" spans="7:8" ht="12.75">
      <c r="G1553" s="46"/>
      <c r="H1553" s="47"/>
    </row>
    <row r="1554" spans="7:8" ht="12.75">
      <c r="G1554" s="46"/>
      <c r="H1554" s="47"/>
    </row>
    <row r="1555" spans="7:8" ht="12.75">
      <c r="G1555" s="46"/>
      <c r="H1555" s="47"/>
    </row>
    <row r="1556" spans="7:8" ht="12.75">
      <c r="G1556" s="46"/>
      <c r="H1556" s="47"/>
    </row>
    <row r="1557" spans="7:8" ht="12.75">
      <c r="G1557" s="46"/>
      <c r="H1557" s="47"/>
    </row>
    <row r="1558" spans="7:8" ht="12.75">
      <c r="G1558" s="46"/>
      <c r="H1558" s="47"/>
    </row>
    <row r="1559" spans="7:8" ht="12.75">
      <c r="G1559" s="46"/>
      <c r="H1559" s="47"/>
    </row>
    <row r="1560" spans="7:8" ht="12.75">
      <c r="G1560" s="46"/>
      <c r="H1560" s="47"/>
    </row>
    <row r="1561" spans="7:8" ht="12.75">
      <c r="G1561" s="46"/>
      <c r="H1561" s="47"/>
    </row>
    <row r="1562" spans="7:8" ht="12.75">
      <c r="G1562" s="46"/>
      <c r="H1562" s="47"/>
    </row>
    <row r="1563" spans="7:8" ht="12.75">
      <c r="G1563" s="46"/>
      <c r="H1563" s="47"/>
    </row>
    <row r="1564" spans="7:8" ht="12.75">
      <c r="G1564" s="46"/>
      <c r="H1564" s="47"/>
    </row>
    <row r="1565" spans="7:8" ht="12.75">
      <c r="G1565" s="46"/>
      <c r="H1565" s="47"/>
    </row>
  </sheetData>
  <sheetProtection password="DB79" sheet="1" selectLockedCells="1"/>
  <protectedRanges>
    <protectedRange password="DB79" sqref="C42:G42 C34:G36 C39:G39 C46:G51 C7:G31" name="Tartom?ny1_6"/>
  </protectedRanges>
  <mergeCells count="131">
    <mergeCell ref="Q42:R42"/>
    <mergeCell ref="C32:G32"/>
    <mergeCell ref="Q55:R55"/>
    <mergeCell ref="Q35:R35"/>
    <mergeCell ref="Q36:R36"/>
    <mergeCell ref="Q37:R37"/>
    <mergeCell ref="Q38:R38"/>
    <mergeCell ref="Q39:R39"/>
    <mergeCell ref="H45:N45"/>
    <mergeCell ref="H33:N33"/>
    <mergeCell ref="C33:G33"/>
    <mergeCell ref="H44:N44"/>
    <mergeCell ref="Q50:R50"/>
    <mergeCell ref="Q47:R47"/>
    <mergeCell ref="Q33:R33"/>
    <mergeCell ref="Q34:R34"/>
    <mergeCell ref="H41:N41"/>
    <mergeCell ref="Q48:R48"/>
    <mergeCell ref="Q84:R84"/>
    <mergeCell ref="Q85:R85"/>
    <mergeCell ref="Q82:R82"/>
    <mergeCell ref="Q83:R83"/>
    <mergeCell ref="Q74:R74"/>
    <mergeCell ref="Q75:R75"/>
    <mergeCell ref="Q80:R80"/>
    <mergeCell ref="Q81:R81"/>
    <mergeCell ref="Q76:R76"/>
    <mergeCell ref="Q77:R77"/>
    <mergeCell ref="Q68:R68"/>
    <mergeCell ref="Q69:R69"/>
    <mergeCell ref="Q70:R70"/>
    <mergeCell ref="Q71:R71"/>
    <mergeCell ref="Q72:R72"/>
    <mergeCell ref="Q73:R73"/>
    <mergeCell ref="Q78:R78"/>
    <mergeCell ref="Q79:R79"/>
    <mergeCell ref="Q9:R9"/>
    <mergeCell ref="Q10:R10"/>
    <mergeCell ref="Q11:R11"/>
    <mergeCell ref="Q49:R49"/>
    <mergeCell ref="Q22:R22"/>
    <mergeCell ref="Q23:R23"/>
    <mergeCell ref="Q24:R24"/>
    <mergeCell ref="Q25:R25"/>
    <mergeCell ref="Q29:R29"/>
    <mergeCell ref="Q66:R66"/>
    <mergeCell ref="Q67:R67"/>
    <mergeCell ref="Q53:R53"/>
    <mergeCell ref="Q54:R54"/>
    <mergeCell ref="Q61:R61"/>
    <mergeCell ref="Q62:R62"/>
    <mergeCell ref="Q64:R64"/>
    <mergeCell ref="Q65:R65"/>
    <mergeCell ref="Q63:R63"/>
    <mergeCell ref="Q1:R1"/>
    <mergeCell ref="Q2:R2"/>
    <mergeCell ref="Q3:R3"/>
    <mergeCell ref="Q4:R4"/>
    <mergeCell ref="P9:P11"/>
    <mergeCell ref="Q51:R51"/>
    <mergeCell ref="Q7:R7"/>
    <mergeCell ref="Q8:R8"/>
    <mergeCell ref="Q12:R12"/>
    <mergeCell ref="Q26:R26"/>
    <mergeCell ref="Q27:R27"/>
    <mergeCell ref="Q28:R28"/>
    <mergeCell ref="Q32:R32"/>
    <mergeCell ref="P13:P14"/>
    <mergeCell ref="Q30:R30"/>
    <mergeCell ref="A3:B5"/>
    <mergeCell ref="J4:J5"/>
    <mergeCell ref="K4:K5"/>
    <mergeCell ref="C4:C5"/>
    <mergeCell ref="I4:I5"/>
    <mergeCell ref="F4:G4"/>
    <mergeCell ref="C3:G3"/>
    <mergeCell ref="P6:R6"/>
    <mergeCell ref="D6:G6"/>
    <mergeCell ref="A2:B2"/>
    <mergeCell ref="C2:G2"/>
    <mergeCell ref="H2:N2"/>
    <mergeCell ref="Q5:R5"/>
    <mergeCell ref="A1:B1"/>
    <mergeCell ref="C1:G1"/>
    <mergeCell ref="H6:N6"/>
    <mergeCell ref="D4:E4"/>
    <mergeCell ref="H4:H5"/>
    <mergeCell ref="H1:N1"/>
    <mergeCell ref="H3:N3"/>
    <mergeCell ref="L4:L5"/>
    <mergeCell ref="N4:N5"/>
    <mergeCell ref="M4:M5"/>
    <mergeCell ref="Q19:R19"/>
    <mergeCell ref="Q20:R20"/>
    <mergeCell ref="Q21:R21"/>
    <mergeCell ref="Q13:R13"/>
    <mergeCell ref="Q14:R14"/>
    <mergeCell ref="Q15:R15"/>
    <mergeCell ref="Q16:R16"/>
    <mergeCell ref="Q18:R18"/>
    <mergeCell ref="Q17:R17"/>
    <mergeCell ref="Q60:R60"/>
    <mergeCell ref="Q59:R59"/>
    <mergeCell ref="Q41:R41"/>
    <mergeCell ref="Q45:R45"/>
    <mergeCell ref="Q58:R58"/>
    <mergeCell ref="Q44:R44"/>
    <mergeCell ref="Q52:R52"/>
    <mergeCell ref="P46:R46"/>
    <mergeCell ref="Q56:R56"/>
    <mergeCell ref="Q57:R57"/>
    <mergeCell ref="J56:M56"/>
    <mergeCell ref="J57:M59"/>
    <mergeCell ref="A56:B59"/>
    <mergeCell ref="C56:D59"/>
    <mergeCell ref="C37:G37"/>
    <mergeCell ref="C38:G38"/>
    <mergeCell ref="A53:G53"/>
    <mergeCell ref="C41:G41"/>
    <mergeCell ref="C52:G52"/>
    <mergeCell ref="C44:G44"/>
    <mergeCell ref="C67:I67"/>
    <mergeCell ref="C66:I66"/>
    <mergeCell ref="E56:G56"/>
    <mergeCell ref="A32:B32"/>
    <mergeCell ref="A52:B52"/>
    <mergeCell ref="A38:B38"/>
    <mergeCell ref="A37:B37"/>
    <mergeCell ref="C61:I61"/>
    <mergeCell ref="E57:G59"/>
    <mergeCell ref="H38:N38"/>
  </mergeCells>
  <printOptions horizontalCentered="1"/>
  <pageMargins left="0.2362204724409449" right="0.2755905511811024" top="1.6535433070866143" bottom="0.35433070866141736" header="0.5511811023622047" footer="0.2755905511811024"/>
  <pageSetup horizontalDpi="600" verticalDpi="600" orientation="portrait" paperSize="9" scale="70" r:id="rId1"/>
  <headerFooter alignWithMargins="0">
    <oddHeader>&amp;C&amp;"Arial,Félkövér"&amp;14Nyíregyháza Megyei Jogú Város Önkormányzata és Intézményei 
részére adott ajánlat értékelő programja
</oddHeader>
    <oddFooter>&amp;L&amp;8
A program a  Hírös Bróker KFT tulajdona!
     Minden jog fenntartva!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3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5.8515625" style="49" customWidth="1"/>
    <col min="2" max="2" width="19.421875" style="49" customWidth="1"/>
    <col min="3" max="3" width="33.140625" style="95" customWidth="1"/>
    <col min="4" max="4" width="10.140625" style="95" bestFit="1" customWidth="1"/>
    <col min="5" max="13" width="9.140625" style="95" customWidth="1"/>
  </cols>
  <sheetData>
    <row r="1" spans="1:5" ht="33" customHeight="1">
      <c r="A1" s="179" t="s">
        <v>110</v>
      </c>
      <c r="B1" s="179"/>
      <c r="C1" s="93"/>
      <c r="D1" s="94"/>
      <c r="E1" s="94"/>
    </row>
    <row r="2" spans="1:5" ht="12.75">
      <c r="A2" s="49" t="s">
        <v>95</v>
      </c>
      <c r="B2" s="49" t="s">
        <v>97</v>
      </c>
      <c r="C2" s="99" t="s">
        <v>94</v>
      </c>
      <c r="D2" s="100">
        <f>'Vagyonbiztosítási díj'!C7</f>
        <v>49950441</v>
      </c>
      <c r="E2" s="101"/>
    </row>
    <row r="3" spans="1:5" ht="12.75">
      <c r="A3" s="50">
        <v>0.2</v>
      </c>
      <c r="B3" s="98">
        <f>IF(A3&lt;0.2,60,IF(A3&gt;0.986,1,60-(60/0.8*(A3-0.2))))</f>
        <v>60</v>
      </c>
      <c r="C3" s="99" t="s">
        <v>96</v>
      </c>
      <c r="D3" s="102">
        <f>'Vagyonbiztosítási díj'!C56/D2</f>
        <v>0</v>
      </c>
      <c r="E3" s="101"/>
    </row>
    <row r="4" spans="1:5" ht="12.75">
      <c r="A4" s="50">
        <v>0.21</v>
      </c>
      <c r="B4" s="98">
        <f aca="true" t="shared" si="0" ref="B4:B67">IF(A4&lt;0.2,60,IF(A4&gt;0.986,1,60-(60/0.8*(A4-0.2))))</f>
        <v>59.25</v>
      </c>
      <c r="C4" s="103"/>
      <c r="D4" s="101"/>
      <c r="E4" s="102"/>
    </row>
    <row r="5" spans="1:2" ht="12.75">
      <c r="A5" s="50">
        <v>0.22</v>
      </c>
      <c r="B5" s="98">
        <f t="shared" si="0"/>
        <v>58.5</v>
      </c>
    </row>
    <row r="6" spans="1:2" ht="12.75">
      <c r="A6" s="50">
        <v>0.23</v>
      </c>
      <c r="B6" s="98">
        <f t="shared" si="0"/>
        <v>57.75</v>
      </c>
    </row>
    <row r="7" spans="1:2" ht="12.75">
      <c r="A7" s="50">
        <v>0.24</v>
      </c>
      <c r="B7" s="98">
        <f t="shared" si="0"/>
        <v>57</v>
      </c>
    </row>
    <row r="8" spans="1:2" ht="12.75">
      <c r="A8" s="50">
        <v>0.25</v>
      </c>
      <c r="B8" s="98">
        <f t="shared" si="0"/>
        <v>56.25</v>
      </c>
    </row>
    <row r="9" spans="1:2" ht="12.75">
      <c r="A9" s="50">
        <v>0.26</v>
      </c>
      <c r="B9" s="98">
        <f t="shared" si="0"/>
        <v>55.5</v>
      </c>
    </row>
    <row r="10" spans="1:2" ht="12.75">
      <c r="A10" s="50">
        <v>0.27</v>
      </c>
      <c r="B10" s="98">
        <f t="shared" si="0"/>
        <v>54.75</v>
      </c>
    </row>
    <row r="11" spans="1:2" ht="12.75">
      <c r="A11" s="50">
        <v>0.28</v>
      </c>
      <c r="B11" s="98">
        <f t="shared" si="0"/>
        <v>54</v>
      </c>
    </row>
    <row r="12" spans="1:2" ht="12.75">
      <c r="A12" s="50">
        <v>0.29</v>
      </c>
      <c r="B12" s="98">
        <f t="shared" si="0"/>
        <v>53.25</v>
      </c>
    </row>
    <row r="13" spans="1:2" ht="12.75">
      <c r="A13" s="50">
        <v>0.3</v>
      </c>
      <c r="B13" s="98">
        <f t="shared" si="0"/>
        <v>52.5</v>
      </c>
    </row>
    <row r="14" spans="1:2" ht="12.75">
      <c r="A14" s="50">
        <v>0.31</v>
      </c>
      <c r="B14" s="98">
        <f t="shared" si="0"/>
        <v>51.75</v>
      </c>
    </row>
    <row r="15" spans="1:2" ht="12.75">
      <c r="A15" s="50">
        <v>0.32</v>
      </c>
      <c r="B15" s="98">
        <f t="shared" si="0"/>
        <v>51</v>
      </c>
    </row>
    <row r="16" spans="1:2" ht="12.75">
      <c r="A16" s="50">
        <v>0.33</v>
      </c>
      <c r="B16" s="98">
        <f t="shared" si="0"/>
        <v>50.25</v>
      </c>
    </row>
    <row r="17" spans="1:2" ht="12.75">
      <c r="A17" s="50">
        <v>0.34</v>
      </c>
      <c r="B17" s="98">
        <f t="shared" si="0"/>
        <v>49.5</v>
      </c>
    </row>
    <row r="18" spans="1:2" ht="12.75">
      <c r="A18" s="50">
        <v>0.35</v>
      </c>
      <c r="B18" s="98">
        <f t="shared" si="0"/>
        <v>48.75</v>
      </c>
    </row>
    <row r="19" spans="1:2" ht="12.75">
      <c r="A19" s="50">
        <v>0.36</v>
      </c>
      <c r="B19" s="98">
        <f t="shared" si="0"/>
        <v>48</v>
      </c>
    </row>
    <row r="20" spans="1:2" ht="12.75">
      <c r="A20" s="50">
        <v>0.37</v>
      </c>
      <c r="B20" s="98">
        <f t="shared" si="0"/>
        <v>47.25</v>
      </c>
    </row>
    <row r="21" spans="1:2" ht="12.75">
      <c r="A21" s="50">
        <v>0.38</v>
      </c>
      <c r="B21" s="98">
        <f t="shared" si="0"/>
        <v>46.5</v>
      </c>
    </row>
    <row r="22" spans="1:2" ht="12.75">
      <c r="A22" s="50">
        <v>0.39</v>
      </c>
      <c r="B22" s="98">
        <f t="shared" si="0"/>
        <v>45.75</v>
      </c>
    </row>
    <row r="23" spans="1:2" ht="12.75">
      <c r="A23" s="50">
        <v>0.4</v>
      </c>
      <c r="B23" s="98">
        <f t="shared" si="0"/>
        <v>45</v>
      </c>
    </row>
    <row r="24" spans="1:2" ht="12.75">
      <c r="A24" s="50">
        <v>0.41</v>
      </c>
      <c r="B24" s="98">
        <f t="shared" si="0"/>
        <v>44.25</v>
      </c>
    </row>
    <row r="25" spans="1:2" ht="12.75">
      <c r="A25" s="50">
        <v>0.42</v>
      </c>
      <c r="B25" s="98">
        <f t="shared" si="0"/>
        <v>43.5</v>
      </c>
    </row>
    <row r="26" spans="1:2" ht="12.75">
      <c r="A26" s="50">
        <v>0.43</v>
      </c>
      <c r="B26" s="98">
        <f t="shared" si="0"/>
        <v>42.75</v>
      </c>
    </row>
    <row r="27" spans="1:2" ht="12.75">
      <c r="A27" s="50">
        <v>0.44</v>
      </c>
      <c r="B27" s="98">
        <f t="shared" si="0"/>
        <v>42</v>
      </c>
    </row>
    <row r="28" spans="1:2" ht="12.75">
      <c r="A28" s="50">
        <v>0.45</v>
      </c>
      <c r="B28" s="98">
        <f t="shared" si="0"/>
        <v>41.25</v>
      </c>
    </row>
    <row r="29" spans="1:2" ht="12.75">
      <c r="A29" s="50">
        <v>0.46</v>
      </c>
      <c r="B29" s="98">
        <f t="shared" si="0"/>
        <v>40.5</v>
      </c>
    </row>
    <row r="30" spans="1:2" ht="12.75">
      <c r="A30" s="50">
        <v>0.47</v>
      </c>
      <c r="B30" s="98">
        <f t="shared" si="0"/>
        <v>39.75</v>
      </c>
    </row>
    <row r="31" spans="1:2" ht="12.75">
      <c r="A31" s="50">
        <v>0.48</v>
      </c>
      <c r="B31" s="98">
        <f t="shared" si="0"/>
        <v>39</v>
      </c>
    </row>
    <row r="32" spans="1:2" ht="12.75">
      <c r="A32" s="50">
        <v>0.49</v>
      </c>
      <c r="B32" s="98">
        <f t="shared" si="0"/>
        <v>38.25</v>
      </c>
    </row>
    <row r="33" spans="1:2" ht="12.75">
      <c r="A33" s="50">
        <v>0.5</v>
      </c>
      <c r="B33" s="98">
        <f t="shared" si="0"/>
        <v>37.5</v>
      </c>
    </row>
    <row r="34" spans="1:2" ht="12.75">
      <c r="A34" s="50">
        <v>0.509999999999999</v>
      </c>
      <c r="B34" s="98">
        <f t="shared" si="0"/>
        <v>36.75000000000007</v>
      </c>
    </row>
    <row r="35" spans="1:2" ht="12.75">
      <c r="A35" s="50">
        <v>0.519999999999999</v>
      </c>
      <c r="B35" s="98">
        <f t="shared" si="0"/>
        <v>36.00000000000007</v>
      </c>
    </row>
    <row r="36" spans="1:2" ht="12.75">
      <c r="A36" s="50">
        <v>0.529999999999999</v>
      </c>
      <c r="B36" s="98">
        <f t="shared" si="0"/>
        <v>35.25000000000007</v>
      </c>
    </row>
    <row r="37" spans="1:2" ht="12.75">
      <c r="A37" s="50">
        <v>0.539999999999999</v>
      </c>
      <c r="B37" s="98">
        <f t="shared" si="0"/>
        <v>34.50000000000007</v>
      </c>
    </row>
    <row r="38" spans="1:2" ht="12.75">
      <c r="A38" s="50">
        <v>0.549999999999999</v>
      </c>
      <c r="B38" s="98">
        <f t="shared" si="0"/>
        <v>33.75000000000007</v>
      </c>
    </row>
    <row r="39" spans="1:2" ht="12.75">
      <c r="A39" s="50">
        <v>0.559999999999999</v>
      </c>
      <c r="B39" s="98">
        <f t="shared" si="0"/>
        <v>33.00000000000007</v>
      </c>
    </row>
    <row r="40" spans="1:2" ht="12.75">
      <c r="A40" s="50">
        <v>0.569999999999999</v>
      </c>
      <c r="B40" s="98">
        <f t="shared" si="0"/>
        <v>32.25000000000008</v>
      </c>
    </row>
    <row r="41" spans="1:2" ht="12.75">
      <c r="A41" s="50">
        <v>0.579999999999999</v>
      </c>
      <c r="B41" s="98">
        <f t="shared" si="0"/>
        <v>31.500000000000078</v>
      </c>
    </row>
    <row r="42" spans="1:2" ht="12.75">
      <c r="A42" s="50">
        <v>0.589999999999999</v>
      </c>
      <c r="B42" s="98">
        <f t="shared" si="0"/>
        <v>30.750000000000078</v>
      </c>
    </row>
    <row r="43" spans="1:2" ht="12.75">
      <c r="A43" s="50">
        <v>0.599999999999999</v>
      </c>
      <c r="B43" s="98">
        <f t="shared" si="0"/>
        <v>30.000000000000078</v>
      </c>
    </row>
    <row r="44" spans="1:2" ht="12.75">
      <c r="A44" s="50">
        <v>0.609999999999999</v>
      </c>
      <c r="B44" s="98">
        <f t="shared" si="0"/>
        <v>29.250000000000078</v>
      </c>
    </row>
    <row r="45" spans="1:2" ht="12.75">
      <c r="A45" s="50">
        <v>0.619999999999999</v>
      </c>
      <c r="B45" s="98">
        <f t="shared" si="0"/>
        <v>28.500000000000075</v>
      </c>
    </row>
    <row r="46" spans="1:2" ht="12.75">
      <c r="A46" s="50">
        <v>0.629999999999999</v>
      </c>
      <c r="B46" s="98">
        <f t="shared" si="0"/>
        <v>27.750000000000078</v>
      </c>
    </row>
    <row r="47" spans="1:2" ht="12.75">
      <c r="A47" s="50">
        <v>0.639999999999999</v>
      </c>
      <c r="B47" s="98">
        <f t="shared" si="0"/>
        <v>27.000000000000078</v>
      </c>
    </row>
    <row r="48" spans="1:2" ht="12.75">
      <c r="A48" s="50">
        <v>0.649999999999999</v>
      </c>
      <c r="B48" s="98">
        <f t="shared" si="0"/>
        <v>26.25000000000007</v>
      </c>
    </row>
    <row r="49" spans="1:2" ht="12.75">
      <c r="A49" s="50">
        <v>0.659999999999999</v>
      </c>
      <c r="B49" s="98">
        <f t="shared" si="0"/>
        <v>25.50000000000007</v>
      </c>
    </row>
    <row r="50" spans="1:2" ht="12.75">
      <c r="A50" s="50">
        <v>0.669999999999999</v>
      </c>
      <c r="B50" s="98">
        <f t="shared" si="0"/>
        <v>24.75000000000007</v>
      </c>
    </row>
    <row r="51" spans="1:2" ht="12.75">
      <c r="A51" s="50">
        <v>0.679999999999999</v>
      </c>
      <c r="B51" s="98">
        <f t="shared" si="0"/>
        <v>24.00000000000007</v>
      </c>
    </row>
    <row r="52" spans="1:2" ht="12.75">
      <c r="A52" s="50">
        <v>0.689999999999999</v>
      </c>
      <c r="B52" s="98">
        <f t="shared" si="0"/>
        <v>23.250000000000078</v>
      </c>
    </row>
    <row r="53" spans="1:2" ht="12.75">
      <c r="A53" s="50">
        <v>0.699999999999999</v>
      </c>
      <c r="B53" s="98">
        <f t="shared" si="0"/>
        <v>22.500000000000078</v>
      </c>
    </row>
    <row r="54" spans="1:2" ht="12.75">
      <c r="A54" s="50">
        <v>0.709999999999999</v>
      </c>
      <c r="B54" s="98">
        <f t="shared" si="0"/>
        <v>21.750000000000085</v>
      </c>
    </row>
    <row r="55" spans="1:2" ht="12.75">
      <c r="A55" s="50">
        <v>0.719999999999999</v>
      </c>
      <c r="B55" s="98">
        <f t="shared" si="0"/>
        <v>21.000000000000085</v>
      </c>
    </row>
    <row r="56" spans="1:2" ht="12.75">
      <c r="A56" s="50">
        <v>0.729999999999998</v>
      </c>
      <c r="B56" s="98">
        <f t="shared" si="0"/>
        <v>20.25000000000015</v>
      </c>
    </row>
    <row r="57" spans="1:2" ht="12.75">
      <c r="A57" s="50">
        <v>0.739999999999998</v>
      </c>
      <c r="B57" s="98">
        <f t="shared" si="0"/>
        <v>19.50000000000015</v>
      </c>
    </row>
    <row r="58" spans="1:2" ht="12.75">
      <c r="A58" s="50">
        <v>0.749999999999998</v>
      </c>
      <c r="B58" s="98">
        <f t="shared" si="0"/>
        <v>18.75000000000015</v>
      </c>
    </row>
    <row r="59" spans="1:2" ht="12.75">
      <c r="A59" s="50">
        <v>0.759999999999998</v>
      </c>
      <c r="B59" s="98">
        <f t="shared" si="0"/>
        <v>18.00000000000015</v>
      </c>
    </row>
    <row r="60" spans="1:2" ht="12.75">
      <c r="A60" s="50">
        <v>0.769999999999998</v>
      </c>
      <c r="B60" s="98">
        <f t="shared" si="0"/>
        <v>17.250000000000142</v>
      </c>
    </row>
    <row r="61" spans="1:2" ht="12.75">
      <c r="A61" s="50">
        <v>0.779999999999998</v>
      </c>
      <c r="B61" s="98">
        <f t="shared" si="0"/>
        <v>16.500000000000142</v>
      </c>
    </row>
    <row r="62" spans="1:2" ht="12.75">
      <c r="A62" s="50">
        <v>0.789999999999998</v>
      </c>
      <c r="B62" s="98">
        <f t="shared" si="0"/>
        <v>15.750000000000142</v>
      </c>
    </row>
    <row r="63" spans="1:2" ht="12.75">
      <c r="A63" s="50">
        <v>0.799999999999998</v>
      </c>
      <c r="B63" s="98">
        <f t="shared" si="0"/>
        <v>15.000000000000142</v>
      </c>
    </row>
    <row r="64" spans="1:2" ht="12.75">
      <c r="A64" s="50">
        <v>0.809999999999998</v>
      </c>
      <c r="B64" s="98">
        <f t="shared" si="0"/>
        <v>14.250000000000142</v>
      </c>
    </row>
    <row r="65" spans="1:2" ht="12.75">
      <c r="A65" s="50">
        <v>0.819999999999998</v>
      </c>
      <c r="B65" s="98">
        <f t="shared" si="0"/>
        <v>13.500000000000156</v>
      </c>
    </row>
    <row r="66" spans="1:2" ht="12.75">
      <c r="A66" s="50">
        <v>0.829999999999998</v>
      </c>
      <c r="B66" s="98">
        <f t="shared" si="0"/>
        <v>12.750000000000156</v>
      </c>
    </row>
    <row r="67" spans="1:2" ht="12.75">
      <c r="A67" s="50">
        <v>0.839999999999998</v>
      </c>
      <c r="B67" s="98">
        <f t="shared" si="0"/>
        <v>12.000000000000156</v>
      </c>
    </row>
    <row r="68" spans="1:2" ht="12.75">
      <c r="A68" s="50">
        <v>0.849999999999998</v>
      </c>
      <c r="B68" s="98">
        <f aca="true" t="shared" si="1" ref="B68:B131">IF(A68&lt;0.2,60,IF(A68&gt;0.986,1,60-(60/0.8*(A68-0.2))))</f>
        <v>11.250000000000156</v>
      </c>
    </row>
    <row r="69" spans="1:2" ht="12.75">
      <c r="A69" s="50">
        <v>0.859999999999998</v>
      </c>
      <c r="B69" s="98">
        <f t="shared" si="1"/>
        <v>10.500000000000156</v>
      </c>
    </row>
    <row r="70" spans="1:2" ht="12.75">
      <c r="A70" s="50">
        <v>0.869999999999998</v>
      </c>
      <c r="B70" s="98">
        <f t="shared" si="1"/>
        <v>9.750000000000156</v>
      </c>
    </row>
    <row r="71" spans="1:2" ht="12.75">
      <c r="A71" s="50">
        <v>0.879999999999998</v>
      </c>
      <c r="B71" s="98">
        <f t="shared" si="1"/>
        <v>9.000000000000156</v>
      </c>
    </row>
    <row r="72" spans="1:2" ht="12.75">
      <c r="A72" s="50">
        <v>0.889999999999998</v>
      </c>
      <c r="B72" s="98">
        <f t="shared" si="1"/>
        <v>8.250000000000156</v>
      </c>
    </row>
    <row r="73" spans="1:2" ht="12.75">
      <c r="A73" s="50">
        <v>0.899999999999998</v>
      </c>
      <c r="B73" s="98">
        <f t="shared" si="1"/>
        <v>7.500000000000156</v>
      </c>
    </row>
    <row r="74" spans="1:2" ht="12.75">
      <c r="A74" s="50">
        <v>0.909999999999998</v>
      </c>
      <c r="B74" s="98">
        <f t="shared" si="1"/>
        <v>6.750000000000149</v>
      </c>
    </row>
    <row r="75" spans="1:2" ht="12.75">
      <c r="A75" s="50">
        <v>0.919999999999998</v>
      </c>
      <c r="B75" s="98">
        <f t="shared" si="1"/>
        <v>6.000000000000149</v>
      </c>
    </row>
    <row r="76" spans="1:2" ht="12.75">
      <c r="A76" s="50">
        <v>0.929999999999998</v>
      </c>
      <c r="B76" s="98">
        <f t="shared" si="1"/>
        <v>5.250000000000149</v>
      </c>
    </row>
    <row r="77" spans="1:2" ht="12.75">
      <c r="A77" s="50">
        <v>0.939999999999997</v>
      </c>
      <c r="B77" s="98">
        <f t="shared" si="1"/>
        <v>4.5000000000002345</v>
      </c>
    </row>
    <row r="78" spans="1:2" ht="12.75">
      <c r="A78" s="50">
        <v>0.949999999999997</v>
      </c>
      <c r="B78" s="98">
        <f t="shared" si="1"/>
        <v>3.7500000000002345</v>
      </c>
    </row>
    <row r="79" spans="1:2" ht="12.75">
      <c r="A79" s="50">
        <v>0.959999999999997</v>
      </c>
      <c r="B79" s="98">
        <f t="shared" si="1"/>
        <v>3.0000000000002345</v>
      </c>
    </row>
    <row r="80" spans="1:2" ht="12.75">
      <c r="A80" s="50">
        <v>0.969999999999997</v>
      </c>
      <c r="B80" s="98">
        <f t="shared" si="1"/>
        <v>2.2500000000002345</v>
      </c>
    </row>
    <row r="81" spans="1:2" ht="12.75">
      <c r="A81" s="50">
        <v>0.979999999999997</v>
      </c>
      <c r="B81" s="98">
        <f t="shared" si="1"/>
        <v>1.5000000000002345</v>
      </c>
    </row>
    <row r="82" spans="1:2" ht="12.75">
      <c r="A82" s="50">
        <v>0.989999999999997</v>
      </c>
      <c r="B82" s="98">
        <f t="shared" si="1"/>
        <v>1</v>
      </c>
    </row>
    <row r="83" spans="1:3" ht="12.75">
      <c r="A83" s="50">
        <v>1</v>
      </c>
      <c r="B83" s="98">
        <f t="shared" si="1"/>
        <v>1</v>
      </c>
      <c r="C83" s="109"/>
    </row>
    <row r="84" spans="1:2" ht="12.75">
      <c r="A84" s="50">
        <v>1.01</v>
      </c>
      <c r="B84" s="98">
        <f t="shared" si="1"/>
        <v>1</v>
      </c>
    </row>
    <row r="85" spans="1:2" ht="12.75">
      <c r="A85" s="50">
        <v>1.02</v>
      </c>
      <c r="B85" s="98">
        <f t="shared" si="1"/>
        <v>1</v>
      </c>
    </row>
    <row r="86" spans="1:2" ht="12.75">
      <c r="A86" s="50">
        <v>1.03</v>
      </c>
      <c r="B86" s="98">
        <f t="shared" si="1"/>
        <v>1</v>
      </c>
    </row>
    <row r="87" spans="1:2" ht="12.75">
      <c r="A87" s="50">
        <v>1.04</v>
      </c>
      <c r="B87" s="98">
        <f t="shared" si="1"/>
        <v>1</v>
      </c>
    </row>
    <row r="88" spans="1:2" ht="12.75">
      <c r="A88" s="50">
        <v>1.05</v>
      </c>
      <c r="B88" s="98">
        <f t="shared" si="1"/>
        <v>1</v>
      </c>
    </row>
    <row r="89" spans="1:2" ht="12.75">
      <c r="A89" s="50">
        <v>1.06</v>
      </c>
      <c r="B89" s="98">
        <f t="shared" si="1"/>
        <v>1</v>
      </c>
    </row>
    <row r="90" spans="1:2" ht="12.75">
      <c r="A90" s="50">
        <v>1.07</v>
      </c>
      <c r="B90" s="98">
        <f t="shared" si="1"/>
        <v>1</v>
      </c>
    </row>
    <row r="91" spans="1:2" ht="12.75">
      <c r="A91" s="50">
        <v>1.08</v>
      </c>
      <c r="B91" s="98">
        <f t="shared" si="1"/>
        <v>1</v>
      </c>
    </row>
    <row r="92" spans="1:2" ht="12.75">
      <c r="A92" s="50">
        <v>1.09</v>
      </c>
      <c r="B92" s="98">
        <f t="shared" si="1"/>
        <v>1</v>
      </c>
    </row>
    <row r="93" spans="1:2" ht="12.75">
      <c r="A93" s="50">
        <v>1.1</v>
      </c>
      <c r="B93" s="98">
        <f t="shared" si="1"/>
        <v>1</v>
      </c>
    </row>
    <row r="94" spans="1:2" ht="12.75">
      <c r="A94" s="50">
        <v>1.11</v>
      </c>
      <c r="B94" s="98">
        <f t="shared" si="1"/>
        <v>1</v>
      </c>
    </row>
    <row r="95" spans="1:2" ht="12.75">
      <c r="A95" s="50">
        <v>1.12</v>
      </c>
      <c r="B95" s="98">
        <f t="shared" si="1"/>
        <v>1</v>
      </c>
    </row>
    <row r="96" spans="1:2" ht="12.75">
      <c r="A96" s="50">
        <v>1.13</v>
      </c>
      <c r="B96" s="98">
        <f t="shared" si="1"/>
        <v>1</v>
      </c>
    </row>
    <row r="97" spans="1:2" ht="12.75">
      <c r="A97" s="50">
        <v>1.14</v>
      </c>
      <c r="B97" s="98">
        <f t="shared" si="1"/>
        <v>1</v>
      </c>
    </row>
    <row r="98" spans="1:2" ht="12.75">
      <c r="A98" s="50">
        <v>1.15</v>
      </c>
      <c r="B98" s="98">
        <f t="shared" si="1"/>
        <v>1</v>
      </c>
    </row>
    <row r="99" spans="1:2" ht="12.75">
      <c r="A99" s="50">
        <v>1.16</v>
      </c>
      <c r="B99" s="98">
        <f t="shared" si="1"/>
        <v>1</v>
      </c>
    </row>
    <row r="100" spans="1:2" ht="12.75">
      <c r="A100" s="50">
        <v>1.17</v>
      </c>
      <c r="B100" s="98">
        <f t="shared" si="1"/>
        <v>1</v>
      </c>
    </row>
    <row r="101" spans="1:2" ht="12.75">
      <c r="A101" s="50">
        <v>1.18</v>
      </c>
      <c r="B101" s="98">
        <f t="shared" si="1"/>
        <v>1</v>
      </c>
    </row>
    <row r="102" spans="1:2" ht="12.75">
      <c r="A102" s="50">
        <v>1.19</v>
      </c>
      <c r="B102" s="98">
        <f t="shared" si="1"/>
        <v>1</v>
      </c>
    </row>
    <row r="103" spans="1:2" ht="12.75">
      <c r="A103" s="50">
        <v>1.2</v>
      </c>
      <c r="B103" s="98">
        <f t="shared" si="1"/>
        <v>1</v>
      </c>
    </row>
    <row r="104" spans="1:2" ht="12.75">
      <c r="A104" s="50">
        <v>1.21</v>
      </c>
      <c r="B104" s="98">
        <f t="shared" si="1"/>
        <v>1</v>
      </c>
    </row>
    <row r="105" spans="1:2" ht="12.75">
      <c r="A105" s="50">
        <v>1.22</v>
      </c>
      <c r="B105" s="98">
        <f t="shared" si="1"/>
        <v>1</v>
      </c>
    </row>
    <row r="106" spans="1:2" ht="12.75">
      <c r="A106" s="50">
        <v>1.23</v>
      </c>
      <c r="B106" s="98">
        <f t="shared" si="1"/>
        <v>1</v>
      </c>
    </row>
    <row r="107" spans="1:2" ht="12.75">
      <c r="A107" s="50">
        <v>1.24</v>
      </c>
      <c r="B107" s="98">
        <f t="shared" si="1"/>
        <v>1</v>
      </c>
    </row>
    <row r="108" spans="1:2" ht="12.75">
      <c r="A108" s="50">
        <v>1.25</v>
      </c>
      <c r="B108" s="98">
        <f t="shared" si="1"/>
        <v>1</v>
      </c>
    </row>
    <row r="109" spans="1:2" ht="12.75">
      <c r="A109" s="50">
        <v>1.26</v>
      </c>
      <c r="B109" s="98">
        <f t="shared" si="1"/>
        <v>1</v>
      </c>
    </row>
    <row r="110" spans="1:2" ht="12.75">
      <c r="A110" s="50">
        <v>1.27</v>
      </c>
      <c r="B110" s="98">
        <f t="shared" si="1"/>
        <v>1</v>
      </c>
    </row>
    <row r="111" spans="1:2" ht="12.75">
      <c r="A111" s="50">
        <v>1.28</v>
      </c>
      <c r="B111" s="98">
        <f t="shared" si="1"/>
        <v>1</v>
      </c>
    </row>
    <row r="112" spans="1:2" ht="12.75">
      <c r="A112" s="50">
        <v>1.29</v>
      </c>
      <c r="B112" s="98">
        <f t="shared" si="1"/>
        <v>1</v>
      </c>
    </row>
    <row r="113" spans="1:2" ht="12.75">
      <c r="A113" s="50">
        <v>1.3</v>
      </c>
      <c r="B113" s="98">
        <f t="shared" si="1"/>
        <v>1</v>
      </c>
    </row>
    <row r="114" spans="1:2" ht="12.75">
      <c r="A114" s="50">
        <v>1.31</v>
      </c>
      <c r="B114" s="98">
        <f t="shared" si="1"/>
        <v>1</v>
      </c>
    </row>
    <row r="115" spans="1:2" ht="12.75">
      <c r="A115" s="50">
        <v>1.32</v>
      </c>
      <c r="B115" s="98">
        <f t="shared" si="1"/>
        <v>1</v>
      </c>
    </row>
    <row r="116" spans="1:2" ht="12.75">
      <c r="A116" s="50">
        <v>1.33</v>
      </c>
      <c r="B116" s="98">
        <f t="shared" si="1"/>
        <v>1</v>
      </c>
    </row>
    <row r="117" spans="1:2" ht="12.75">
      <c r="A117" s="50">
        <v>1.34</v>
      </c>
      <c r="B117" s="98">
        <f t="shared" si="1"/>
        <v>1</v>
      </c>
    </row>
    <row r="118" spans="1:2" ht="12.75">
      <c r="A118" s="50">
        <v>1.35</v>
      </c>
      <c r="B118" s="98">
        <f t="shared" si="1"/>
        <v>1</v>
      </c>
    </row>
    <row r="119" spans="1:2" ht="12.75">
      <c r="A119" s="50">
        <v>1.36</v>
      </c>
      <c r="B119" s="98">
        <f t="shared" si="1"/>
        <v>1</v>
      </c>
    </row>
    <row r="120" spans="1:2" ht="12.75">
      <c r="A120" s="50">
        <v>1.37</v>
      </c>
      <c r="B120" s="98">
        <f t="shared" si="1"/>
        <v>1</v>
      </c>
    </row>
    <row r="121" spans="1:2" ht="12.75">
      <c r="A121" s="50">
        <v>1.38</v>
      </c>
      <c r="B121" s="98">
        <f t="shared" si="1"/>
        <v>1</v>
      </c>
    </row>
    <row r="122" spans="1:2" ht="12.75">
      <c r="A122" s="50">
        <v>1.39</v>
      </c>
      <c r="B122" s="98">
        <f t="shared" si="1"/>
        <v>1</v>
      </c>
    </row>
    <row r="123" spans="1:2" ht="12.75">
      <c r="A123" s="50">
        <v>1.4</v>
      </c>
      <c r="B123" s="98">
        <f t="shared" si="1"/>
        <v>1</v>
      </c>
    </row>
    <row r="124" spans="1:2" ht="12.75">
      <c r="A124" s="50">
        <v>1.41</v>
      </c>
      <c r="B124" s="98">
        <f t="shared" si="1"/>
        <v>1</v>
      </c>
    </row>
    <row r="125" spans="1:2" ht="12.75">
      <c r="A125" s="50">
        <v>1.42</v>
      </c>
      <c r="B125" s="98">
        <f t="shared" si="1"/>
        <v>1</v>
      </c>
    </row>
    <row r="126" spans="1:2" ht="12.75">
      <c r="A126" s="50">
        <v>1.43</v>
      </c>
      <c r="B126" s="98">
        <f t="shared" si="1"/>
        <v>1</v>
      </c>
    </row>
    <row r="127" spans="1:4" ht="12.75">
      <c r="A127" s="50">
        <v>1.44</v>
      </c>
      <c r="B127" s="98">
        <f t="shared" si="1"/>
        <v>1</v>
      </c>
      <c r="C127" s="97"/>
      <c r="D127" s="96"/>
    </row>
    <row r="128" spans="1:2" ht="12.75">
      <c r="A128" s="50">
        <v>1.45</v>
      </c>
      <c r="B128" s="98">
        <f t="shared" si="1"/>
        <v>1</v>
      </c>
    </row>
    <row r="129" spans="1:2" ht="12.75">
      <c r="A129" s="50">
        <v>1.46</v>
      </c>
      <c r="B129" s="98">
        <f t="shared" si="1"/>
        <v>1</v>
      </c>
    </row>
    <row r="130" spans="1:2" ht="12.75">
      <c r="A130" s="50">
        <v>1.47</v>
      </c>
      <c r="B130" s="98">
        <f t="shared" si="1"/>
        <v>1</v>
      </c>
    </row>
    <row r="131" spans="1:2" ht="12.75">
      <c r="A131" s="50">
        <v>1.48</v>
      </c>
      <c r="B131" s="98">
        <f t="shared" si="1"/>
        <v>1</v>
      </c>
    </row>
    <row r="132" spans="1:2" ht="12.75">
      <c r="A132" s="50">
        <v>1.49</v>
      </c>
      <c r="B132" s="98">
        <f aca="true" t="shared" si="2" ref="B132:B183">IF(A132&lt;0.2,60,IF(A132&gt;0.986,1,60-(60/0.8*(A132-0.2))))</f>
        <v>1</v>
      </c>
    </row>
    <row r="133" spans="1:2" ht="12.75">
      <c r="A133" s="50">
        <v>1.5</v>
      </c>
      <c r="B133" s="98">
        <f t="shared" si="2"/>
        <v>1</v>
      </c>
    </row>
    <row r="134" spans="1:2" ht="12.75">
      <c r="A134" s="50">
        <v>1.51</v>
      </c>
      <c r="B134" s="98">
        <f t="shared" si="2"/>
        <v>1</v>
      </c>
    </row>
    <row r="135" spans="1:2" ht="12.75">
      <c r="A135" s="50">
        <v>1.52</v>
      </c>
      <c r="B135" s="98">
        <f t="shared" si="2"/>
        <v>1</v>
      </c>
    </row>
    <row r="136" spans="1:2" ht="12.75">
      <c r="A136" s="50">
        <v>1.53</v>
      </c>
      <c r="B136" s="98">
        <f t="shared" si="2"/>
        <v>1</v>
      </c>
    </row>
    <row r="137" spans="1:2" ht="12.75">
      <c r="A137" s="50">
        <v>1.54</v>
      </c>
      <c r="B137" s="98">
        <f t="shared" si="2"/>
        <v>1</v>
      </c>
    </row>
    <row r="138" spans="1:2" ht="12.75">
      <c r="A138" s="50">
        <v>1.55</v>
      </c>
      <c r="B138" s="98">
        <f t="shared" si="2"/>
        <v>1</v>
      </c>
    </row>
    <row r="139" spans="1:2" ht="12.75">
      <c r="A139" s="50">
        <v>1.56</v>
      </c>
      <c r="B139" s="98">
        <f t="shared" si="2"/>
        <v>1</v>
      </c>
    </row>
    <row r="140" spans="1:2" ht="12.75">
      <c r="A140" s="50">
        <v>1.57</v>
      </c>
      <c r="B140" s="98">
        <f t="shared" si="2"/>
        <v>1</v>
      </c>
    </row>
    <row r="141" spans="1:2" ht="12.75">
      <c r="A141" s="50">
        <v>1.58</v>
      </c>
      <c r="B141" s="98">
        <f t="shared" si="2"/>
        <v>1</v>
      </c>
    </row>
    <row r="142" spans="1:2" ht="12.75">
      <c r="A142" s="50">
        <v>1.59</v>
      </c>
      <c r="B142" s="98">
        <f t="shared" si="2"/>
        <v>1</v>
      </c>
    </row>
    <row r="143" spans="1:2" ht="12.75">
      <c r="A143" s="50">
        <v>1.6</v>
      </c>
      <c r="B143" s="98">
        <f t="shared" si="2"/>
        <v>1</v>
      </c>
    </row>
    <row r="144" spans="1:2" ht="12.75">
      <c r="A144" s="50">
        <v>1.61</v>
      </c>
      <c r="B144" s="98">
        <f t="shared" si="2"/>
        <v>1</v>
      </c>
    </row>
    <row r="145" spans="1:2" ht="12.75">
      <c r="A145" s="50">
        <v>1.62</v>
      </c>
      <c r="B145" s="98">
        <f t="shared" si="2"/>
        <v>1</v>
      </c>
    </row>
    <row r="146" spans="1:2" ht="12.75">
      <c r="A146" s="50">
        <v>1.63</v>
      </c>
      <c r="B146" s="98">
        <f t="shared" si="2"/>
        <v>1</v>
      </c>
    </row>
    <row r="147" spans="1:2" ht="12.75">
      <c r="A147" s="50">
        <v>1.64</v>
      </c>
      <c r="B147" s="98">
        <f t="shared" si="2"/>
        <v>1</v>
      </c>
    </row>
    <row r="148" spans="1:2" ht="12.75">
      <c r="A148" s="50">
        <v>1.65</v>
      </c>
      <c r="B148" s="98">
        <f t="shared" si="2"/>
        <v>1</v>
      </c>
    </row>
    <row r="149" spans="1:2" ht="12.75">
      <c r="A149" s="50">
        <v>1.66</v>
      </c>
      <c r="B149" s="98">
        <f t="shared" si="2"/>
        <v>1</v>
      </c>
    </row>
    <row r="150" spans="1:2" ht="12.75">
      <c r="A150" s="50">
        <v>1.67</v>
      </c>
      <c r="B150" s="98">
        <f t="shared" si="2"/>
        <v>1</v>
      </c>
    </row>
    <row r="151" spans="1:2" ht="12.75">
      <c r="A151" s="50">
        <v>1.68</v>
      </c>
      <c r="B151" s="98">
        <f t="shared" si="2"/>
        <v>1</v>
      </c>
    </row>
    <row r="152" spans="1:2" ht="12.75">
      <c r="A152" s="50">
        <v>1.69</v>
      </c>
      <c r="B152" s="98">
        <f t="shared" si="2"/>
        <v>1</v>
      </c>
    </row>
    <row r="153" spans="1:2" ht="12.75">
      <c r="A153" s="50">
        <v>1.7</v>
      </c>
      <c r="B153" s="98">
        <f t="shared" si="2"/>
        <v>1</v>
      </c>
    </row>
    <row r="154" spans="1:2" ht="12.75">
      <c r="A154" s="50">
        <v>1.71</v>
      </c>
      <c r="B154" s="98">
        <f t="shared" si="2"/>
        <v>1</v>
      </c>
    </row>
    <row r="155" spans="1:2" ht="12.75">
      <c r="A155" s="50">
        <v>1.72</v>
      </c>
      <c r="B155" s="98">
        <f t="shared" si="2"/>
        <v>1</v>
      </c>
    </row>
    <row r="156" spans="1:2" ht="12.75">
      <c r="A156" s="50">
        <v>1.73</v>
      </c>
      <c r="B156" s="98">
        <f t="shared" si="2"/>
        <v>1</v>
      </c>
    </row>
    <row r="157" spans="1:2" ht="12.75">
      <c r="A157" s="50">
        <v>1.74</v>
      </c>
      <c r="B157" s="98">
        <f t="shared" si="2"/>
        <v>1</v>
      </c>
    </row>
    <row r="158" spans="1:2" ht="12.75">
      <c r="A158" s="50">
        <v>1.75</v>
      </c>
      <c r="B158" s="98">
        <f t="shared" si="2"/>
        <v>1</v>
      </c>
    </row>
    <row r="159" spans="1:2" ht="12.75">
      <c r="A159" s="50">
        <v>1.76</v>
      </c>
      <c r="B159" s="98">
        <f t="shared" si="2"/>
        <v>1</v>
      </c>
    </row>
    <row r="160" spans="1:2" ht="12.75">
      <c r="A160" s="50">
        <v>1.77</v>
      </c>
      <c r="B160" s="98">
        <f t="shared" si="2"/>
        <v>1</v>
      </c>
    </row>
    <row r="161" spans="1:2" ht="12.75">
      <c r="A161" s="50">
        <v>1.78</v>
      </c>
      <c r="B161" s="98">
        <f t="shared" si="2"/>
        <v>1</v>
      </c>
    </row>
    <row r="162" spans="1:2" ht="12.75">
      <c r="A162" s="50">
        <v>1.79</v>
      </c>
      <c r="B162" s="98">
        <f t="shared" si="2"/>
        <v>1</v>
      </c>
    </row>
    <row r="163" spans="1:2" ht="12.75">
      <c r="A163" s="50">
        <v>1.8</v>
      </c>
      <c r="B163" s="98">
        <f t="shared" si="2"/>
        <v>1</v>
      </c>
    </row>
    <row r="164" spans="1:2" ht="12.75">
      <c r="A164" s="50">
        <v>1.81</v>
      </c>
      <c r="B164" s="98">
        <f t="shared" si="2"/>
        <v>1</v>
      </c>
    </row>
    <row r="165" spans="1:2" ht="12.75">
      <c r="A165" s="50">
        <v>1.82</v>
      </c>
      <c r="B165" s="98">
        <f t="shared" si="2"/>
        <v>1</v>
      </c>
    </row>
    <row r="166" spans="1:2" ht="12.75">
      <c r="A166" s="50">
        <v>1.83</v>
      </c>
      <c r="B166" s="98">
        <f t="shared" si="2"/>
        <v>1</v>
      </c>
    </row>
    <row r="167" spans="1:2" ht="12.75">
      <c r="A167" s="50">
        <v>1.84</v>
      </c>
      <c r="B167" s="98">
        <f t="shared" si="2"/>
        <v>1</v>
      </c>
    </row>
    <row r="168" spans="1:2" ht="12.75">
      <c r="A168" s="50">
        <v>1.85</v>
      </c>
      <c r="B168" s="98">
        <f t="shared" si="2"/>
        <v>1</v>
      </c>
    </row>
    <row r="169" spans="1:2" ht="12.75">
      <c r="A169" s="50">
        <v>1.86</v>
      </c>
      <c r="B169" s="98">
        <f t="shared" si="2"/>
        <v>1</v>
      </c>
    </row>
    <row r="170" spans="1:2" ht="12.75">
      <c r="A170" s="50">
        <v>1.87</v>
      </c>
      <c r="B170" s="98">
        <f t="shared" si="2"/>
        <v>1</v>
      </c>
    </row>
    <row r="171" spans="1:2" ht="12.75">
      <c r="A171" s="50">
        <v>1.88</v>
      </c>
      <c r="B171" s="98">
        <f t="shared" si="2"/>
        <v>1</v>
      </c>
    </row>
    <row r="172" spans="1:2" ht="12.75">
      <c r="A172" s="50">
        <v>1.89</v>
      </c>
      <c r="B172" s="98">
        <f t="shared" si="2"/>
        <v>1</v>
      </c>
    </row>
    <row r="173" spans="1:2" ht="12.75">
      <c r="A173" s="50">
        <v>1.9</v>
      </c>
      <c r="B173" s="98">
        <f t="shared" si="2"/>
        <v>1</v>
      </c>
    </row>
    <row r="174" spans="1:2" ht="12.75">
      <c r="A174" s="50">
        <v>1.91</v>
      </c>
      <c r="B174" s="98">
        <f t="shared" si="2"/>
        <v>1</v>
      </c>
    </row>
    <row r="175" spans="1:2" ht="12.75">
      <c r="A175" s="50">
        <v>1.92</v>
      </c>
      <c r="B175" s="98">
        <f t="shared" si="2"/>
        <v>1</v>
      </c>
    </row>
    <row r="176" spans="1:2" ht="12.75">
      <c r="A176" s="50">
        <v>1.93</v>
      </c>
      <c r="B176" s="98">
        <f t="shared" si="2"/>
        <v>1</v>
      </c>
    </row>
    <row r="177" spans="1:2" ht="12.75">
      <c r="A177" s="50">
        <v>1.94</v>
      </c>
      <c r="B177" s="98">
        <f t="shared" si="2"/>
        <v>1</v>
      </c>
    </row>
    <row r="178" spans="1:2" ht="12.75">
      <c r="A178" s="50">
        <v>1.95</v>
      </c>
      <c r="B178" s="98">
        <f t="shared" si="2"/>
        <v>1</v>
      </c>
    </row>
    <row r="179" spans="1:2" ht="12.75">
      <c r="A179" s="50">
        <v>1.96</v>
      </c>
      <c r="B179" s="98">
        <f t="shared" si="2"/>
        <v>1</v>
      </c>
    </row>
    <row r="180" spans="1:2" ht="12.75">
      <c r="A180" s="50">
        <v>1.97</v>
      </c>
      <c r="B180" s="98">
        <f t="shared" si="2"/>
        <v>1</v>
      </c>
    </row>
    <row r="181" spans="1:2" ht="12.75">
      <c r="A181" s="50">
        <v>1.98</v>
      </c>
      <c r="B181" s="98">
        <f t="shared" si="2"/>
        <v>1</v>
      </c>
    </row>
    <row r="182" spans="1:2" ht="12.75">
      <c r="A182" s="50">
        <v>1.99</v>
      </c>
      <c r="B182" s="98">
        <f t="shared" si="2"/>
        <v>1</v>
      </c>
    </row>
    <row r="183" spans="1:2" ht="12.75">
      <c r="A183" s="50">
        <v>2</v>
      </c>
      <c r="B183" s="98">
        <f t="shared" si="2"/>
        <v>1</v>
      </c>
    </row>
  </sheetData>
  <sheetProtection password="DB79" sheet="1" selectLockedCells="1"/>
  <mergeCells count="1"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Hírös Bróker</dc:creator>
  <cp:keywords/>
  <dc:description/>
  <cp:lastModifiedBy>Dr. Mester Enikő</cp:lastModifiedBy>
  <cp:lastPrinted>2014-11-10T07:05:42Z</cp:lastPrinted>
  <dcterms:created xsi:type="dcterms:W3CDTF">2005-01-04T10:02:59Z</dcterms:created>
  <dcterms:modified xsi:type="dcterms:W3CDTF">2017-10-24T12:57:53Z</dcterms:modified>
  <cp:category/>
  <cp:version/>
  <cp:contentType/>
  <cp:contentStatus/>
</cp:coreProperties>
</file>